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codeName="ThisWorkbook" defaultThemeVersion="124226"/>
  <workbookProtection workbookPassword="85E3" lockStructure="1"/>
  <bookViews>
    <workbookView xWindow="480" yWindow="195" windowWidth="21120" windowHeight="9735"/>
  </bookViews>
  <sheets>
    <sheet name="Evidenca prisotnosti" sheetId="1" r:id="rId1"/>
    <sheet name="Šifranti" sheetId="2" state="veryHidden" r:id="rId2"/>
    <sheet name="Statistika" sheetId="3" state="veryHidden" r:id="rId3"/>
    <sheet name="Prisotnost" sheetId="4" state="veryHidden" r:id="rId4"/>
    <sheet name="Pojasnilo" sheetId="5" r:id="rId5"/>
  </sheets>
  <definedNames>
    <definedName name="_xlnm._FilterDatabase" localSheetId="1" hidden="1">Šifranti!$A$1:$L$197</definedName>
    <definedName name="Celodnevna_odsotnost">Šifranti!$A$3:$A$9</definedName>
    <definedName name="Dnevna_delovna_obveza">Šifranti!$L$2:$L$26</definedName>
    <definedName name="Leto">Šifranti!$I$2:$I$15</definedName>
    <definedName name="Mesec">Šifranti!$J$2:$J$13</definedName>
    <definedName name="Urnik">Šifranti!$K$2:$K$26</definedName>
  </definedNames>
  <calcPr calcId="145621"/>
</workbook>
</file>

<file path=xl/calcChain.xml><?xml version="1.0" encoding="utf-8"?>
<calcChain xmlns="http://schemas.openxmlformats.org/spreadsheetml/2006/main">
  <c r="AN5" i="4" l="1"/>
  <c r="AM5" i="4"/>
  <c r="AK5" i="4"/>
  <c r="AJ5" i="4"/>
  <c r="AH5" i="4"/>
  <c r="AG5" i="4"/>
  <c r="AE5" i="4"/>
  <c r="AD5" i="4"/>
  <c r="AB5" i="4"/>
  <c r="AA5" i="4"/>
  <c r="Y5" i="4"/>
  <c r="X5" i="4"/>
  <c r="V5" i="4"/>
  <c r="U5" i="4"/>
  <c r="S5" i="4"/>
  <c r="R5" i="4"/>
  <c r="P5" i="4"/>
  <c r="O5" i="4"/>
  <c r="B3" i="3" l="1"/>
  <c r="I64" i="1"/>
  <c r="I63" i="1"/>
  <c r="I62" i="1"/>
  <c r="I61" i="1"/>
  <c r="I60" i="1"/>
  <c r="I59" i="1"/>
  <c r="I58" i="1"/>
  <c r="I47" i="1"/>
  <c r="I46" i="1"/>
  <c r="I45" i="1"/>
  <c r="I44" i="1"/>
  <c r="I43" i="1"/>
  <c r="I42" i="1"/>
  <c r="I41" i="1"/>
  <c r="R4" i="1" l="1"/>
  <c r="C3" i="1"/>
  <c r="B5" i="1"/>
  <c r="A6" i="4" l="1"/>
  <c r="G6" i="4" s="1"/>
  <c r="A5" i="1"/>
  <c r="B6" i="4"/>
  <c r="E6" i="4"/>
  <c r="F6" i="4"/>
  <c r="R5" i="1"/>
  <c r="A6" i="3"/>
  <c r="O5" i="1"/>
  <c r="P5" i="1" s="1"/>
  <c r="B6" i="1"/>
  <c r="D6" i="4" l="1"/>
  <c r="C6" i="4"/>
  <c r="H6" i="4" s="1"/>
  <c r="M6" i="4" s="1"/>
  <c r="A7" i="4"/>
  <c r="B7" i="4" s="1"/>
  <c r="A6" i="1"/>
  <c r="J6" i="1" s="1"/>
  <c r="P6" i="4"/>
  <c r="S6" i="4"/>
  <c r="R6" i="4"/>
  <c r="T6" i="4" s="1"/>
  <c r="O6" i="4"/>
  <c r="Q6" i="4" s="1"/>
  <c r="AM6" i="4"/>
  <c r="AO6" i="4" s="1"/>
  <c r="AN6" i="4"/>
  <c r="AE6" i="4"/>
  <c r="X6" i="4"/>
  <c r="Z6" i="4" s="1"/>
  <c r="AD6" i="4"/>
  <c r="AF6" i="4" s="1"/>
  <c r="Y6" i="4"/>
  <c r="AK6" i="4"/>
  <c r="AG6" i="4"/>
  <c r="AI6" i="4" s="1"/>
  <c r="AA6" i="4"/>
  <c r="AC6" i="4" s="1"/>
  <c r="U6" i="4"/>
  <c r="W6" i="4" s="1"/>
  <c r="AJ6" i="4"/>
  <c r="AL6" i="4" s="1"/>
  <c r="AH6" i="4"/>
  <c r="AB6" i="4"/>
  <c r="V6" i="4"/>
  <c r="D7" i="4"/>
  <c r="E7" i="4"/>
  <c r="F7" i="4"/>
  <c r="C7" i="4"/>
  <c r="G7" i="4"/>
  <c r="J6" i="4"/>
  <c r="I6" i="4"/>
  <c r="K6" i="4"/>
  <c r="C6" i="3"/>
  <c r="B6" i="3"/>
  <c r="D6" i="3"/>
  <c r="P6" i="3"/>
  <c r="Y6" i="3" s="1"/>
  <c r="AI6" i="3" s="1"/>
  <c r="A7" i="3"/>
  <c r="E6" i="3"/>
  <c r="R6" i="1"/>
  <c r="B7" i="1"/>
  <c r="A7" i="1" s="1"/>
  <c r="J5" i="1"/>
  <c r="G6" i="3" s="1"/>
  <c r="L5" i="1"/>
  <c r="O6" i="1"/>
  <c r="P6" i="1" s="1"/>
  <c r="AD7" i="4" l="1"/>
  <c r="AF7" i="4" s="1"/>
  <c r="I7" i="4"/>
  <c r="S7" i="4"/>
  <c r="U7" i="4"/>
  <c r="W7" i="4" s="1"/>
  <c r="V7" i="4"/>
  <c r="AE7" i="4"/>
  <c r="R7" i="4"/>
  <c r="T7" i="4" s="1"/>
  <c r="O7" i="4"/>
  <c r="P7" i="4"/>
  <c r="AN7" i="4"/>
  <c r="AH7" i="4"/>
  <c r="Y7" i="4"/>
  <c r="AK7" i="4"/>
  <c r="AJ7" i="4"/>
  <c r="AL7" i="4" s="1"/>
  <c r="AG7" i="4"/>
  <c r="AI7" i="4" s="1"/>
  <c r="AA7" i="4"/>
  <c r="AC7" i="4" s="1"/>
  <c r="X7" i="4"/>
  <c r="Z7" i="4" s="1"/>
  <c r="AM7" i="4"/>
  <c r="AO7" i="4" s="1"/>
  <c r="AB7" i="4"/>
  <c r="H7" i="4"/>
  <c r="L6" i="4" s="1"/>
  <c r="J7" i="4"/>
  <c r="R7" i="1"/>
  <c r="A8" i="4"/>
  <c r="K7" i="4"/>
  <c r="F6" i="3"/>
  <c r="L6" i="1"/>
  <c r="U6" i="3"/>
  <c r="V6" i="3"/>
  <c r="AF6" i="3" s="1"/>
  <c r="X6" i="3"/>
  <c r="AH6" i="3" s="1"/>
  <c r="Q6" i="3"/>
  <c r="AA6" i="3" s="1"/>
  <c r="Z6" i="3"/>
  <c r="AJ6" i="3" s="1"/>
  <c r="W6" i="3"/>
  <c r="AG6" i="3" s="1"/>
  <c r="T6" i="3"/>
  <c r="AD6" i="3" s="1"/>
  <c r="R6" i="3"/>
  <c r="AB6" i="3" s="1"/>
  <c r="S6" i="3"/>
  <c r="AC6" i="3" s="1"/>
  <c r="O6" i="3"/>
  <c r="P7" i="3"/>
  <c r="A8" i="3"/>
  <c r="E7" i="3"/>
  <c r="B7" i="3"/>
  <c r="C7" i="3"/>
  <c r="D7" i="3"/>
  <c r="B8" i="1"/>
  <c r="O7" i="1"/>
  <c r="P7" i="1" s="1"/>
  <c r="J7" i="1"/>
  <c r="Q7" i="4" l="1"/>
  <c r="A9" i="4"/>
  <c r="D9" i="4" s="1"/>
  <c r="A8" i="1"/>
  <c r="J8" i="1" s="1"/>
  <c r="AE6" i="3"/>
  <c r="E9" i="4"/>
  <c r="B9" i="4"/>
  <c r="F9" i="4"/>
  <c r="G9" i="4"/>
  <c r="B8" i="4"/>
  <c r="F8" i="4"/>
  <c r="C8" i="4"/>
  <c r="G8" i="4"/>
  <c r="D8" i="4"/>
  <c r="E8" i="4"/>
  <c r="N6" i="4"/>
  <c r="AP6" i="4" s="1"/>
  <c r="K5" i="1" s="1"/>
  <c r="M7" i="4"/>
  <c r="Y7" i="3"/>
  <c r="AI7" i="3" s="1"/>
  <c r="O7" i="3"/>
  <c r="L7" i="1"/>
  <c r="R8" i="1"/>
  <c r="F7" i="3"/>
  <c r="Q7" i="3"/>
  <c r="AA7" i="3" s="1"/>
  <c r="R7" i="3"/>
  <c r="AB7" i="3" s="1"/>
  <c r="U7" i="3"/>
  <c r="W7" i="3"/>
  <c r="AG7" i="3" s="1"/>
  <c r="Z7" i="3"/>
  <c r="AJ7" i="3" s="1"/>
  <c r="S7" i="3"/>
  <c r="AC7" i="3" s="1"/>
  <c r="T7" i="3"/>
  <c r="AD7" i="3" s="1"/>
  <c r="V7" i="3"/>
  <c r="AF7" i="3" s="1"/>
  <c r="X7" i="3"/>
  <c r="AH7" i="3" s="1"/>
  <c r="P8" i="3"/>
  <c r="A9" i="3"/>
  <c r="G7" i="3"/>
  <c r="B8" i="3"/>
  <c r="E8" i="3"/>
  <c r="D8" i="3"/>
  <c r="C8" i="3"/>
  <c r="B9" i="1"/>
  <c r="O8" i="1"/>
  <c r="P8" i="1" s="1"/>
  <c r="C9" i="4" l="1"/>
  <c r="A10" i="4"/>
  <c r="C10" i="4" s="1"/>
  <c r="A9" i="1"/>
  <c r="H8" i="4"/>
  <c r="L7" i="4" s="1"/>
  <c r="N7" i="4" s="1"/>
  <c r="S9" i="4"/>
  <c r="AD8" i="4"/>
  <c r="AF8" i="4" s="1"/>
  <c r="U8" i="4"/>
  <c r="S8" i="4"/>
  <c r="P9" i="4"/>
  <c r="AD9" i="4"/>
  <c r="AF9" i="4" s="1"/>
  <c r="O9" i="4"/>
  <c r="Q9" i="4" s="1"/>
  <c r="AE8" i="4"/>
  <c r="AN9" i="4"/>
  <c r="P8" i="4"/>
  <c r="R9" i="4"/>
  <c r="T9" i="4" s="1"/>
  <c r="O8" i="4"/>
  <c r="Q8" i="4" s="1"/>
  <c r="Y9" i="4"/>
  <c r="V9" i="4"/>
  <c r="AM9" i="4"/>
  <c r="AO9" i="4" s="1"/>
  <c r="AH9" i="4"/>
  <c r="AK9" i="4"/>
  <c r="R8" i="4"/>
  <c r="T8" i="4" s="1"/>
  <c r="V8" i="4"/>
  <c r="W8" i="4" s="1"/>
  <c r="U9" i="4"/>
  <c r="W9" i="4" s="1"/>
  <c r="AE9" i="4"/>
  <c r="AB9" i="4"/>
  <c r="AA9" i="4"/>
  <c r="AC9" i="4" s="1"/>
  <c r="AE7" i="3"/>
  <c r="X9" i="4"/>
  <c r="Z9" i="4" s="1"/>
  <c r="AJ9" i="4"/>
  <c r="AL9" i="4" s="1"/>
  <c r="AG9" i="4"/>
  <c r="AI9" i="4" s="1"/>
  <c r="AK8" i="4"/>
  <c r="AG8" i="4"/>
  <c r="AI8" i="4" s="1"/>
  <c r="X8" i="4"/>
  <c r="Z8" i="4" s="1"/>
  <c r="AM8" i="4"/>
  <c r="AO8" i="4" s="1"/>
  <c r="AB8" i="4"/>
  <c r="AJ8" i="4"/>
  <c r="AL8" i="4" s="1"/>
  <c r="AA8" i="4"/>
  <c r="AC8" i="4" s="1"/>
  <c r="AN8" i="4"/>
  <c r="AH8" i="4"/>
  <c r="Y8" i="4"/>
  <c r="J9" i="4"/>
  <c r="B10" i="4"/>
  <c r="G10" i="4"/>
  <c r="D10" i="4"/>
  <c r="I8" i="4"/>
  <c r="H6" i="3"/>
  <c r="M5" i="1"/>
  <c r="K8" i="4"/>
  <c r="J8" i="4"/>
  <c r="I9" i="4"/>
  <c r="H9" i="4"/>
  <c r="K9" i="4"/>
  <c r="F8" i="3"/>
  <c r="L8" i="1"/>
  <c r="O9" i="3" s="1"/>
  <c r="R9" i="1"/>
  <c r="Z8" i="3"/>
  <c r="AJ8" i="3" s="1"/>
  <c r="X8" i="3"/>
  <c r="AH8" i="3" s="1"/>
  <c r="W8" i="3"/>
  <c r="AG8" i="3" s="1"/>
  <c r="V8" i="3"/>
  <c r="AF8" i="3" s="1"/>
  <c r="U8" i="3"/>
  <c r="AE8" i="3" s="1"/>
  <c r="T8" i="3"/>
  <c r="AD8" i="3" s="1"/>
  <c r="R8" i="3"/>
  <c r="AB8" i="3" s="1"/>
  <c r="Y8" i="3"/>
  <c r="AI8" i="3" s="1"/>
  <c r="S8" i="3"/>
  <c r="Q8" i="3"/>
  <c r="AA8" i="3" s="1"/>
  <c r="O8" i="3"/>
  <c r="P9" i="3"/>
  <c r="Z9" i="3" s="1"/>
  <c r="AJ9" i="3" s="1"/>
  <c r="G8" i="3"/>
  <c r="A10" i="3"/>
  <c r="E9" i="3"/>
  <c r="C9" i="3"/>
  <c r="D9" i="3"/>
  <c r="B9" i="3"/>
  <c r="B10" i="1"/>
  <c r="A10" i="1" s="1"/>
  <c r="O9" i="1"/>
  <c r="P9" i="1" s="1"/>
  <c r="L9" i="1"/>
  <c r="M8" i="4" l="1"/>
  <c r="E10" i="4"/>
  <c r="F10" i="4"/>
  <c r="AN10" i="4" s="1"/>
  <c r="L8" i="4"/>
  <c r="N8" i="4" s="1"/>
  <c r="AP8" i="4" s="1"/>
  <c r="K7" i="1" s="1"/>
  <c r="N5" i="1"/>
  <c r="Q5" i="1" s="1"/>
  <c r="O10" i="4"/>
  <c r="Q10" i="4" s="1"/>
  <c r="R10" i="4"/>
  <c r="T10" i="4" s="1"/>
  <c r="AJ10" i="4"/>
  <c r="AL10" i="4" s="1"/>
  <c r="S10" i="4"/>
  <c r="U10" i="4"/>
  <c r="W10" i="4" s="1"/>
  <c r="AE10" i="4"/>
  <c r="Y10" i="4"/>
  <c r="V10" i="4"/>
  <c r="X10" i="4"/>
  <c r="Z10" i="4" s="1"/>
  <c r="AG10" i="4"/>
  <c r="AI10" i="4" s="1"/>
  <c r="AD10" i="4"/>
  <c r="AF10" i="4" s="1"/>
  <c r="P10" i="4"/>
  <c r="AH10" i="4"/>
  <c r="AP7" i="4"/>
  <c r="K6" i="1" s="1"/>
  <c r="H7" i="3" s="1"/>
  <c r="J6" i="3"/>
  <c r="M6" i="3" s="1"/>
  <c r="I6" i="3"/>
  <c r="L6" i="3" s="1"/>
  <c r="K6" i="3"/>
  <c r="N6" i="3" s="1"/>
  <c r="K10" i="4"/>
  <c r="H10" i="4"/>
  <c r="L9" i="4" s="1"/>
  <c r="R10" i="1"/>
  <c r="A11" i="4"/>
  <c r="AC8" i="3"/>
  <c r="F9" i="3"/>
  <c r="J9" i="1"/>
  <c r="Q9" i="3"/>
  <c r="AA9" i="3" s="1"/>
  <c r="S9" i="3"/>
  <c r="AC9" i="3" s="1"/>
  <c r="Y9" i="3"/>
  <c r="AI9" i="3" s="1"/>
  <c r="V9" i="3"/>
  <c r="AF9" i="3" s="1"/>
  <c r="X9" i="3"/>
  <c r="AH9" i="3" s="1"/>
  <c r="R9" i="3"/>
  <c r="AB9" i="3" s="1"/>
  <c r="T9" i="3"/>
  <c r="AD9" i="3" s="1"/>
  <c r="U9" i="3"/>
  <c r="AE9" i="3" s="1"/>
  <c r="W9" i="3"/>
  <c r="AG9" i="3" s="1"/>
  <c r="P10" i="3"/>
  <c r="O10" i="3"/>
  <c r="A11" i="3"/>
  <c r="G9" i="3"/>
  <c r="D10" i="3"/>
  <c r="E10" i="3"/>
  <c r="B10" i="3"/>
  <c r="C10" i="3"/>
  <c r="B11" i="1"/>
  <c r="O10" i="1"/>
  <c r="P10" i="1" s="1"/>
  <c r="J10" i="1"/>
  <c r="AA10" i="4" l="1"/>
  <c r="AC10" i="4" s="1"/>
  <c r="AB10" i="4"/>
  <c r="AK10" i="4"/>
  <c r="I10" i="4"/>
  <c r="M9" i="4"/>
  <c r="AM10" i="4"/>
  <c r="AO10" i="4" s="1"/>
  <c r="J10" i="4"/>
  <c r="A12" i="4"/>
  <c r="C12" i="4" s="1"/>
  <c r="A11" i="1"/>
  <c r="L11" i="1" s="1"/>
  <c r="K7" i="3"/>
  <c r="N7" i="3" s="1"/>
  <c r="I7" i="3"/>
  <c r="L7" i="3" s="1"/>
  <c r="J7" i="3"/>
  <c r="M7" i="3" s="1"/>
  <c r="M6" i="1"/>
  <c r="D11" i="4"/>
  <c r="E11" i="4"/>
  <c r="B11" i="4"/>
  <c r="F11" i="4"/>
  <c r="C11" i="4"/>
  <c r="G11" i="4"/>
  <c r="B12" i="4"/>
  <c r="F12" i="4"/>
  <c r="D12" i="4"/>
  <c r="E12" i="4"/>
  <c r="N9" i="4"/>
  <c r="AP9" i="4" s="1"/>
  <c r="K8" i="1" s="1"/>
  <c r="M10" i="4"/>
  <c r="H8" i="3"/>
  <c r="M7" i="1"/>
  <c r="Y10" i="3"/>
  <c r="AI10" i="3" s="1"/>
  <c r="R11" i="1"/>
  <c r="F10" i="3"/>
  <c r="L10" i="1"/>
  <c r="Q10" i="3"/>
  <c r="AA10" i="3" s="1"/>
  <c r="R10" i="3"/>
  <c r="AB10" i="3" s="1"/>
  <c r="U10" i="3"/>
  <c r="AE10" i="3" s="1"/>
  <c r="W10" i="3"/>
  <c r="AG10" i="3" s="1"/>
  <c r="Z10" i="3"/>
  <c r="AJ10" i="3" s="1"/>
  <c r="S10" i="3"/>
  <c r="AC10" i="3" s="1"/>
  <c r="T10" i="3"/>
  <c r="AD10" i="3" s="1"/>
  <c r="V10" i="3"/>
  <c r="AF10" i="3" s="1"/>
  <c r="X10" i="3"/>
  <c r="AH10" i="3" s="1"/>
  <c r="P11" i="3"/>
  <c r="G10" i="3"/>
  <c r="E11" i="3"/>
  <c r="B11" i="3"/>
  <c r="D11" i="3"/>
  <c r="C11" i="3"/>
  <c r="A12" i="3"/>
  <c r="B12" i="1"/>
  <c r="O11" i="1"/>
  <c r="P11" i="1" s="1"/>
  <c r="G12" i="4" l="1"/>
  <c r="A13" i="4"/>
  <c r="B13" i="4" s="1"/>
  <c r="A12" i="1"/>
  <c r="P11" i="4"/>
  <c r="AN12" i="4"/>
  <c r="N6" i="1"/>
  <c r="N7" i="1" s="1"/>
  <c r="AE12" i="4"/>
  <c r="Y12" i="4"/>
  <c r="K12" i="4"/>
  <c r="AG11" i="4"/>
  <c r="AI11" i="4" s="1"/>
  <c r="R12" i="4"/>
  <c r="T12" i="4" s="1"/>
  <c r="AB12" i="4"/>
  <c r="AA12" i="4"/>
  <c r="AG12" i="4"/>
  <c r="AI12" i="4" s="1"/>
  <c r="AM12" i="4"/>
  <c r="AO12" i="4" s="1"/>
  <c r="AK12" i="4"/>
  <c r="V11" i="4"/>
  <c r="U11" i="4"/>
  <c r="W11" i="4" s="1"/>
  <c r="AH11" i="4"/>
  <c r="U12" i="4"/>
  <c r="W12" i="4" s="1"/>
  <c r="S12" i="4"/>
  <c r="AD12" i="4"/>
  <c r="AF12" i="4" s="1"/>
  <c r="AH12" i="4"/>
  <c r="AE11" i="4"/>
  <c r="X11" i="4"/>
  <c r="AD11" i="4"/>
  <c r="AF11" i="4" s="1"/>
  <c r="X12" i="4"/>
  <c r="Z12" i="4" s="1"/>
  <c r="V12" i="4"/>
  <c r="AJ12" i="4"/>
  <c r="AL12" i="4" s="1"/>
  <c r="O11" i="4"/>
  <c r="Q11" i="4" s="1"/>
  <c r="R11" i="4"/>
  <c r="T11" i="4" s="1"/>
  <c r="Y11" i="4"/>
  <c r="P12" i="4"/>
  <c r="O12" i="4"/>
  <c r="Q12" i="4" s="1"/>
  <c r="S11" i="4"/>
  <c r="AN11" i="4"/>
  <c r="AK11" i="4"/>
  <c r="AM11" i="4"/>
  <c r="AO11" i="4" s="1"/>
  <c r="AJ11" i="4"/>
  <c r="AL11" i="4" s="1"/>
  <c r="AB11" i="4"/>
  <c r="AA11" i="4"/>
  <c r="AC11" i="4" s="1"/>
  <c r="Q7" i="1"/>
  <c r="D13" i="4"/>
  <c r="E13" i="4"/>
  <c r="F13" i="4"/>
  <c r="C13" i="4"/>
  <c r="G13" i="4"/>
  <c r="H9" i="3"/>
  <c r="M8" i="1"/>
  <c r="I12" i="4"/>
  <c r="J8" i="3"/>
  <c r="M8" i="3" s="1"/>
  <c r="K8" i="3"/>
  <c r="N8" i="3" s="1"/>
  <c r="I8" i="3"/>
  <c r="L8" i="3" s="1"/>
  <c r="H11" i="4"/>
  <c r="L10" i="4" s="1"/>
  <c r="J11" i="4"/>
  <c r="I11" i="4"/>
  <c r="H12" i="4"/>
  <c r="J12" i="4"/>
  <c r="K11" i="4"/>
  <c r="X11" i="3"/>
  <c r="AH11" i="3" s="1"/>
  <c r="J11" i="1"/>
  <c r="F11" i="3"/>
  <c r="S11" i="3"/>
  <c r="AC11" i="3" s="1"/>
  <c r="W11" i="3"/>
  <c r="AG11" i="3" s="1"/>
  <c r="T11" i="3"/>
  <c r="U11" i="3"/>
  <c r="Z11" i="3"/>
  <c r="AJ11" i="3" s="1"/>
  <c r="R11" i="3"/>
  <c r="Q11" i="3"/>
  <c r="AA11" i="3" s="1"/>
  <c r="Y11" i="3"/>
  <c r="AI11" i="3" s="1"/>
  <c r="V11" i="3"/>
  <c r="AF11" i="3" s="1"/>
  <c r="P12" i="3"/>
  <c r="O11" i="3"/>
  <c r="A13" i="3"/>
  <c r="B12" i="3"/>
  <c r="E12" i="3"/>
  <c r="D12" i="3"/>
  <c r="C12" i="3"/>
  <c r="R12" i="1"/>
  <c r="G11" i="3"/>
  <c r="B13" i="1"/>
  <c r="A13" i="1" s="1"/>
  <c r="L12" i="1"/>
  <c r="O12" i="1"/>
  <c r="P12" i="1" s="1"/>
  <c r="L11" i="4" l="1"/>
  <c r="AA13" i="4"/>
  <c r="AC13" i="4" s="1"/>
  <c r="AD13" i="4"/>
  <c r="AF13" i="4" s="1"/>
  <c r="AM13" i="4"/>
  <c r="AO13" i="4" s="1"/>
  <c r="N8" i="1"/>
  <c r="Q8" i="1" s="1"/>
  <c r="Y13" i="4"/>
  <c r="Q6" i="1"/>
  <c r="I13" i="4"/>
  <c r="P13" i="4"/>
  <c r="S13" i="4"/>
  <c r="R13" i="4"/>
  <c r="T13" i="4" s="1"/>
  <c r="AJ13" i="4"/>
  <c r="AL13" i="4" s="1"/>
  <c r="AK13" i="4"/>
  <c r="O13" i="4"/>
  <c r="Q13" i="4" s="1"/>
  <c r="AH13" i="4"/>
  <c r="AB13" i="4"/>
  <c r="H13" i="4"/>
  <c r="Z11" i="4"/>
  <c r="AC12" i="4"/>
  <c r="U13" i="4"/>
  <c r="W13" i="4" s="1"/>
  <c r="V13" i="4"/>
  <c r="AE13" i="4"/>
  <c r="AN13" i="4"/>
  <c r="X13" i="4"/>
  <c r="Z13" i="4" s="1"/>
  <c r="AG13" i="4"/>
  <c r="AI13" i="4" s="1"/>
  <c r="N11" i="4"/>
  <c r="M12" i="4"/>
  <c r="J13" i="4"/>
  <c r="N10" i="4"/>
  <c r="AP10" i="4" s="1"/>
  <c r="K9" i="1" s="1"/>
  <c r="M11" i="4"/>
  <c r="J9" i="3"/>
  <c r="M9" i="3" s="1"/>
  <c r="K9" i="3"/>
  <c r="N9" i="3" s="1"/>
  <c r="I9" i="3"/>
  <c r="L9" i="3" s="1"/>
  <c r="K13" i="4"/>
  <c r="O13" i="1"/>
  <c r="P13" i="1" s="1"/>
  <c r="A14" i="4"/>
  <c r="AE11" i="3"/>
  <c r="AB11" i="3"/>
  <c r="AD11" i="3"/>
  <c r="L13" i="1"/>
  <c r="F12" i="3"/>
  <c r="J12" i="1"/>
  <c r="Y12" i="3"/>
  <c r="Q12" i="3"/>
  <c r="R12" i="3"/>
  <c r="U12" i="3"/>
  <c r="W12" i="3"/>
  <c r="Z12" i="3"/>
  <c r="AJ12" i="3" s="1"/>
  <c r="S12" i="3"/>
  <c r="T12" i="3"/>
  <c r="AD12" i="3" s="1"/>
  <c r="V12" i="3"/>
  <c r="AF12" i="3" s="1"/>
  <c r="X12" i="3"/>
  <c r="AH12" i="3" s="1"/>
  <c r="P13" i="3"/>
  <c r="O12" i="3"/>
  <c r="A14" i="3"/>
  <c r="E13" i="3"/>
  <c r="D13" i="3"/>
  <c r="C13" i="3"/>
  <c r="B13" i="3"/>
  <c r="G12" i="3"/>
  <c r="B14" i="1"/>
  <c r="A14" i="1" s="1"/>
  <c r="R13" i="1"/>
  <c r="L12" i="4" l="1"/>
  <c r="N12" i="4" s="1"/>
  <c r="AP12" i="4" s="1"/>
  <c r="K11" i="1" s="1"/>
  <c r="H12" i="3" s="1"/>
  <c r="I12" i="3" s="1"/>
  <c r="L12" i="3" s="1"/>
  <c r="AE12" i="3"/>
  <c r="M13" i="4"/>
  <c r="AP11" i="4"/>
  <c r="K10" i="1" s="1"/>
  <c r="M10" i="1" s="1"/>
  <c r="B14" i="4"/>
  <c r="F14" i="4"/>
  <c r="C14" i="4"/>
  <c r="G14" i="4"/>
  <c r="D14" i="4"/>
  <c r="E14" i="4"/>
  <c r="H10" i="3"/>
  <c r="M9" i="1"/>
  <c r="O14" i="1"/>
  <c r="P14" i="1" s="1"/>
  <c r="A15" i="4"/>
  <c r="AI12" i="3"/>
  <c r="AC12" i="3"/>
  <c r="AB12" i="3"/>
  <c r="AA12" i="3"/>
  <c r="AG12" i="3"/>
  <c r="J13" i="1"/>
  <c r="J14" i="1"/>
  <c r="F13" i="3"/>
  <c r="X13" i="3"/>
  <c r="T13" i="3"/>
  <c r="AD13" i="3" s="1"/>
  <c r="W13" i="3"/>
  <c r="R13" i="3"/>
  <c r="AB13" i="3" s="1"/>
  <c r="U13" i="3"/>
  <c r="Z13" i="3"/>
  <c r="Q13" i="3"/>
  <c r="AA13" i="3" s="1"/>
  <c r="S13" i="3"/>
  <c r="AC13" i="3" s="1"/>
  <c r="Y13" i="3"/>
  <c r="V13" i="3"/>
  <c r="O13" i="3"/>
  <c r="P14" i="3"/>
  <c r="O14" i="3"/>
  <c r="A15" i="3"/>
  <c r="G13" i="3"/>
  <c r="D14" i="3"/>
  <c r="E14" i="3"/>
  <c r="B14" i="3"/>
  <c r="C14" i="3"/>
  <c r="B15" i="1"/>
  <c r="A15" i="1" s="1"/>
  <c r="H11" i="3" l="1"/>
  <c r="M11" i="1"/>
  <c r="AE13" i="3"/>
  <c r="AE14" i="4"/>
  <c r="P14" i="4"/>
  <c r="N9" i="1"/>
  <c r="N10" i="1" s="1"/>
  <c r="N11" i="1" s="1"/>
  <c r="O14" i="4"/>
  <c r="Q14" i="4" s="1"/>
  <c r="R14" i="4"/>
  <c r="T14" i="4" s="1"/>
  <c r="S14" i="4"/>
  <c r="U14" i="4"/>
  <c r="W14" i="4" s="1"/>
  <c r="AD14" i="4"/>
  <c r="AF14" i="4" s="1"/>
  <c r="A16" i="4"/>
  <c r="G16" i="4" s="1"/>
  <c r="V14" i="4"/>
  <c r="AJ14" i="4"/>
  <c r="AL14" i="4" s="1"/>
  <c r="AH14" i="4"/>
  <c r="AG14" i="4"/>
  <c r="AI14" i="4" s="1"/>
  <c r="AM14" i="4"/>
  <c r="AO14" i="4" s="1"/>
  <c r="AK14" i="4"/>
  <c r="AA14" i="4"/>
  <c r="AC14" i="4" s="1"/>
  <c r="Y14" i="4"/>
  <c r="X14" i="4"/>
  <c r="Z14" i="4" s="1"/>
  <c r="AN14" i="4"/>
  <c r="AB14" i="4"/>
  <c r="D15" i="4"/>
  <c r="E15" i="4"/>
  <c r="B15" i="4"/>
  <c r="F15" i="4"/>
  <c r="C15" i="4"/>
  <c r="G15" i="4"/>
  <c r="B16" i="4"/>
  <c r="F16" i="4"/>
  <c r="C16" i="4"/>
  <c r="D16" i="4"/>
  <c r="E16" i="4"/>
  <c r="K12" i="3"/>
  <c r="N12" i="3" s="1"/>
  <c r="J12" i="3"/>
  <c r="M12" i="3" s="1"/>
  <c r="K10" i="3"/>
  <c r="N10" i="3" s="1"/>
  <c r="J10" i="3"/>
  <c r="M10" i="3" s="1"/>
  <c r="I10" i="3"/>
  <c r="L10" i="3" s="1"/>
  <c r="K11" i="3"/>
  <c r="N11" i="3" s="1"/>
  <c r="I11" i="3"/>
  <c r="L11" i="3" s="1"/>
  <c r="J11" i="3"/>
  <c r="M11" i="3" s="1"/>
  <c r="K14" i="4"/>
  <c r="J14" i="4"/>
  <c r="I14" i="4"/>
  <c r="H14" i="4"/>
  <c r="L13" i="4" s="1"/>
  <c r="G14" i="3"/>
  <c r="AI13" i="3"/>
  <c r="AJ13" i="3"/>
  <c r="AH13" i="3"/>
  <c r="AF13" i="3"/>
  <c r="AG13" i="3"/>
  <c r="F14" i="3"/>
  <c r="L14" i="1"/>
  <c r="O15" i="1"/>
  <c r="P15" i="1" s="1"/>
  <c r="W14" i="3"/>
  <c r="AG14" i="3" s="1"/>
  <c r="U14" i="3"/>
  <c r="AE14" i="3" s="1"/>
  <c r="Z14" i="3"/>
  <c r="AJ14" i="3" s="1"/>
  <c r="Y14" i="3"/>
  <c r="AI14" i="3" s="1"/>
  <c r="X14" i="3"/>
  <c r="AH14" i="3" s="1"/>
  <c r="V14" i="3"/>
  <c r="AF14" i="3" s="1"/>
  <c r="T14" i="3"/>
  <c r="AD14" i="3" s="1"/>
  <c r="S14" i="3"/>
  <c r="AC14" i="3" s="1"/>
  <c r="R14" i="3"/>
  <c r="AB14" i="3" s="1"/>
  <c r="Q14" i="3"/>
  <c r="AA14" i="3" s="1"/>
  <c r="J15" i="1"/>
  <c r="P15" i="3"/>
  <c r="Y15" i="3" s="1"/>
  <c r="AI15" i="3" s="1"/>
  <c r="A16" i="3"/>
  <c r="E15" i="3"/>
  <c r="G15" i="3"/>
  <c r="B15" i="3"/>
  <c r="D15" i="3"/>
  <c r="C15" i="3"/>
  <c r="B16" i="1"/>
  <c r="A16" i="1" s="1"/>
  <c r="Q10" i="1" l="1"/>
  <c r="U15" i="4"/>
  <c r="W15" i="4" s="1"/>
  <c r="AM15" i="4"/>
  <c r="AO15" i="4" s="1"/>
  <c r="Q9" i="1"/>
  <c r="AK15" i="4"/>
  <c r="R15" i="4"/>
  <c r="T15" i="4" s="1"/>
  <c r="AE15" i="4"/>
  <c r="AH15" i="4"/>
  <c r="Y15" i="4"/>
  <c r="AB15" i="4"/>
  <c r="O15" i="4"/>
  <c r="Q15" i="4" s="1"/>
  <c r="AJ15" i="4"/>
  <c r="AL15" i="4" s="1"/>
  <c r="AA15" i="4"/>
  <c r="AC15" i="4" s="1"/>
  <c r="AN15" i="4"/>
  <c r="S15" i="4"/>
  <c r="P15" i="4"/>
  <c r="X15" i="4"/>
  <c r="Z15" i="4" s="1"/>
  <c r="AD15" i="4"/>
  <c r="AF15" i="4" s="1"/>
  <c r="AN16" i="4"/>
  <c r="AK16" i="4"/>
  <c r="AJ16" i="4"/>
  <c r="AH16" i="4"/>
  <c r="AG16" i="4"/>
  <c r="AI16" i="4" s="1"/>
  <c r="AE16" i="4"/>
  <c r="AM16" i="4"/>
  <c r="AO16" i="4" s="1"/>
  <c r="AD16" i="4"/>
  <c r="AF16" i="4" s="1"/>
  <c r="AB16" i="4"/>
  <c r="V16" i="4"/>
  <c r="S16" i="4"/>
  <c r="X16" i="4"/>
  <c r="Z16" i="4" s="1"/>
  <c r="O16" i="4"/>
  <c r="Q16" i="4" s="1"/>
  <c r="AA16" i="4"/>
  <c r="AC16" i="4" s="1"/>
  <c r="Y16" i="4"/>
  <c r="U16" i="4"/>
  <c r="W16" i="4" s="1"/>
  <c r="R16" i="4"/>
  <c r="T16" i="4" s="1"/>
  <c r="P16" i="4"/>
  <c r="A17" i="4"/>
  <c r="V15" i="4"/>
  <c r="AG15" i="4"/>
  <c r="AI15" i="4" s="1"/>
  <c r="Q11" i="1"/>
  <c r="M14" i="4"/>
  <c r="N13" i="4"/>
  <c r="AP13" i="4" s="1"/>
  <c r="K12" i="1" s="1"/>
  <c r="K16" i="4"/>
  <c r="H15" i="4"/>
  <c r="L14" i="4" s="1"/>
  <c r="I16" i="4"/>
  <c r="I15" i="4"/>
  <c r="J15" i="4"/>
  <c r="J16" i="4"/>
  <c r="F15" i="3"/>
  <c r="K15" i="4"/>
  <c r="H16" i="4"/>
  <c r="O15" i="3"/>
  <c r="L15" i="1"/>
  <c r="J16" i="1"/>
  <c r="Q15" i="3"/>
  <c r="AA15" i="3" s="1"/>
  <c r="R15" i="3"/>
  <c r="AB15" i="3" s="1"/>
  <c r="U15" i="3"/>
  <c r="AE15" i="3" s="1"/>
  <c r="W15" i="3"/>
  <c r="AG15" i="3" s="1"/>
  <c r="Z15" i="3"/>
  <c r="AJ15" i="3" s="1"/>
  <c r="S15" i="3"/>
  <c r="AC15" i="3" s="1"/>
  <c r="T15" i="3"/>
  <c r="AD15" i="3" s="1"/>
  <c r="V15" i="3"/>
  <c r="AF15" i="3" s="1"/>
  <c r="X15" i="3"/>
  <c r="AH15" i="3" s="1"/>
  <c r="P16" i="3"/>
  <c r="X16" i="3" s="1"/>
  <c r="AH16" i="3" s="1"/>
  <c r="A17" i="3"/>
  <c r="G16" i="3"/>
  <c r="B16" i="3"/>
  <c r="E16" i="3"/>
  <c r="D16" i="3"/>
  <c r="C16" i="3"/>
  <c r="O16" i="1"/>
  <c r="P16" i="1" s="1"/>
  <c r="B17" i="1"/>
  <c r="A17" i="1" s="1"/>
  <c r="L15" i="4" l="1"/>
  <c r="E17" i="4"/>
  <c r="M15" i="4"/>
  <c r="D17" i="4"/>
  <c r="C17" i="4"/>
  <c r="B17" i="4"/>
  <c r="F17" i="4"/>
  <c r="AL16" i="4"/>
  <c r="A18" i="4"/>
  <c r="G17" i="4"/>
  <c r="C18" i="4"/>
  <c r="G18" i="4"/>
  <c r="M16" i="4"/>
  <c r="N15" i="4"/>
  <c r="H13" i="3"/>
  <c r="M12" i="1"/>
  <c r="N14" i="4"/>
  <c r="AP14" i="4" s="1"/>
  <c r="K13" i="1" s="1"/>
  <c r="O16" i="3"/>
  <c r="F16" i="3"/>
  <c r="J17" i="1"/>
  <c r="L16" i="1"/>
  <c r="O17" i="1"/>
  <c r="P17" i="1" s="1"/>
  <c r="T16" i="3"/>
  <c r="AD16" i="3" s="1"/>
  <c r="S16" i="3"/>
  <c r="AC16" i="3" s="1"/>
  <c r="U16" i="3"/>
  <c r="AE16" i="3" s="1"/>
  <c r="W16" i="3"/>
  <c r="AG16" i="3" s="1"/>
  <c r="Z16" i="3"/>
  <c r="AJ16" i="3" s="1"/>
  <c r="R16" i="3"/>
  <c r="AB16" i="3" s="1"/>
  <c r="Q16" i="3"/>
  <c r="AA16" i="3" s="1"/>
  <c r="Y16" i="3"/>
  <c r="AI16" i="3" s="1"/>
  <c r="V16" i="3"/>
  <c r="AF16" i="3" s="1"/>
  <c r="P17" i="3"/>
  <c r="A18" i="3"/>
  <c r="E17" i="3"/>
  <c r="G17" i="3"/>
  <c r="D17" i="3"/>
  <c r="B17" i="3"/>
  <c r="C17" i="3"/>
  <c r="B18" i="1"/>
  <c r="AD17" i="4" l="1"/>
  <c r="AF17" i="4" s="1"/>
  <c r="AP15" i="4"/>
  <c r="K14" i="1" s="1"/>
  <c r="M14" i="1" s="1"/>
  <c r="A19" i="4"/>
  <c r="E19" i="4" s="1"/>
  <c r="A18" i="1"/>
  <c r="J18" i="1" s="1"/>
  <c r="X17" i="4"/>
  <c r="Z17" i="4" s="1"/>
  <c r="AE17" i="4"/>
  <c r="V17" i="4"/>
  <c r="U17" i="4"/>
  <c r="W17" i="4" s="1"/>
  <c r="E18" i="4"/>
  <c r="F18" i="4"/>
  <c r="D18" i="4"/>
  <c r="AD18" i="4" s="1"/>
  <c r="AF18" i="4" s="1"/>
  <c r="B18" i="4"/>
  <c r="S18" i="4" s="1"/>
  <c r="AH17" i="4"/>
  <c r="P17" i="4"/>
  <c r="S17" i="4"/>
  <c r="R17" i="4"/>
  <c r="T17" i="4" s="1"/>
  <c r="I17" i="4"/>
  <c r="Y17" i="4"/>
  <c r="AM17" i="4"/>
  <c r="AO17" i="4" s="1"/>
  <c r="AG17" i="4"/>
  <c r="AI17" i="4" s="1"/>
  <c r="O17" i="4"/>
  <c r="Q17" i="4" s="1"/>
  <c r="N12" i="1"/>
  <c r="Q12" i="1" s="1"/>
  <c r="H17" i="4"/>
  <c r="AK17" i="4"/>
  <c r="AB17" i="4"/>
  <c r="AJ17" i="4"/>
  <c r="AL17" i="4" s="1"/>
  <c r="J17" i="4"/>
  <c r="AN17" i="4"/>
  <c r="K17" i="4"/>
  <c r="AA17" i="4"/>
  <c r="AC17" i="4" s="1"/>
  <c r="AM18" i="4"/>
  <c r="AO18" i="4" s="1"/>
  <c r="AN18" i="4"/>
  <c r="AH18" i="4"/>
  <c r="D19" i="4"/>
  <c r="F19" i="4"/>
  <c r="C19" i="4"/>
  <c r="H14" i="3"/>
  <c r="M13" i="1"/>
  <c r="H15" i="3"/>
  <c r="O17" i="3"/>
  <c r="K13" i="3"/>
  <c r="N13" i="3" s="1"/>
  <c r="J13" i="3"/>
  <c r="M13" i="3" s="1"/>
  <c r="I13" i="3"/>
  <c r="L13" i="3" s="1"/>
  <c r="F17" i="3"/>
  <c r="L17" i="1"/>
  <c r="O18" i="3" s="1"/>
  <c r="Y17" i="3"/>
  <c r="AI17" i="3" s="1"/>
  <c r="Q17" i="3"/>
  <c r="AA17" i="3" s="1"/>
  <c r="R17" i="3"/>
  <c r="AB17" i="3" s="1"/>
  <c r="U17" i="3"/>
  <c r="AE17" i="3" s="1"/>
  <c r="W17" i="3"/>
  <c r="AG17" i="3" s="1"/>
  <c r="Z17" i="3"/>
  <c r="AJ17" i="3" s="1"/>
  <c r="S17" i="3"/>
  <c r="AC17" i="3" s="1"/>
  <c r="T17" i="3"/>
  <c r="AD17" i="3" s="1"/>
  <c r="V17" i="3"/>
  <c r="AF17" i="3" s="1"/>
  <c r="X17" i="3"/>
  <c r="AH17" i="3" s="1"/>
  <c r="P18" i="3"/>
  <c r="A19" i="3"/>
  <c r="G18" i="3"/>
  <c r="D18" i="3"/>
  <c r="E18" i="3"/>
  <c r="B18" i="3"/>
  <c r="C18" i="3"/>
  <c r="O18" i="1"/>
  <c r="P18" i="1" s="1"/>
  <c r="B19" i="1"/>
  <c r="AG18" i="4" l="1"/>
  <c r="AI18" i="4" s="1"/>
  <c r="V18" i="4"/>
  <c r="K18" i="4"/>
  <c r="B19" i="4"/>
  <c r="AE18" i="4"/>
  <c r="AJ18" i="4"/>
  <c r="AL18" i="4" s="1"/>
  <c r="G19" i="4"/>
  <c r="AK18" i="4"/>
  <c r="H18" i="4"/>
  <c r="O18" i="4"/>
  <c r="Q18" i="4" s="1"/>
  <c r="U18" i="4"/>
  <c r="W18" i="4" s="1"/>
  <c r="A20" i="4"/>
  <c r="A19" i="1"/>
  <c r="J18" i="4"/>
  <c r="Y18" i="4"/>
  <c r="P18" i="4"/>
  <c r="AB18" i="4"/>
  <c r="I18" i="4"/>
  <c r="AA18" i="4"/>
  <c r="AC18" i="4" s="1"/>
  <c r="R18" i="4"/>
  <c r="T18" i="4" s="1"/>
  <c r="X18" i="4"/>
  <c r="Z18" i="4" s="1"/>
  <c r="L17" i="4"/>
  <c r="N17" i="4" s="1"/>
  <c r="L16" i="4"/>
  <c r="N16" i="4" s="1"/>
  <c r="AP16" i="4" s="1"/>
  <c r="K15" i="1" s="1"/>
  <c r="H16" i="3" s="1"/>
  <c r="X19" i="4"/>
  <c r="Z19" i="4" s="1"/>
  <c r="AH19" i="4"/>
  <c r="AN19" i="4"/>
  <c r="N13" i="1"/>
  <c r="Q13" i="1" s="1"/>
  <c r="O19" i="4"/>
  <c r="Q19" i="4" s="1"/>
  <c r="R19" i="4"/>
  <c r="T19" i="4" s="1"/>
  <c r="AB19" i="4"/>
  <c r="Y19" i="4"/>
  <c r="S19" i="4"/>
  <c r="P19" i="4"/>
  <c r="AD19" i="4"/>
  <c r="AF19" i="4" s="1"/>
  <c r="V19" i="4"/>
  <c r="U19" i="4"/>
  <c r="W19" i="4" s="1"/>
  <c r="AG19" i="4"/>
  <c r="AI19" i="4" s="1"/>
  <c r="AE19" i="4"/>
  <c r="B20" i="4"/>
  <c r="F20" i="4"/>
  <c r="C20" i="4"/>
  <c r="G20" i="4"/>
  <c r="D20" i="4"/>
  <c r="E20" i="4"/>
  <c r="M18" i="4"/>
  <c r="K15" i="3"/>
  <c r="N15" i="3" s="1"/>
  <c r="J15" i="3"/>
  <c r="M15" i="3" s="1"/>
  <c r="I15" i="3"/>
  <c r="L15" i="3" s="1"/>
  <c r="J19" i="4"/>
  <c r="J14" i="3"/>
  <c r="M14" i="3" s="1"/>
  <c r="I14" i="3"/>
  <c r="L14" i="3" s="1"/>
  <c r="K14" i="3"/>
  <c r="N14" i="3" s="1"/>
  <c r="I19" i="4"/>
  <c r="F18" i="3"/>
  <c r="L18" i="1"/>
  <c r="O19" i="3" s="1"/>
  <c r="O19" i="1"/>
  <c r="P19" i="1" s="1"/>
  <c r="L19" i="1"/>
  <c r="Z18" i="3"/>
  <c r="AJ18" i="3" s="1"/>
  <c r="Q18" i="3"/>
  <c r="AA18" i="3" s="1"/>
  <c r="S18" i="3"/>
  <c r="AC18" i="3" s="1"/>
  <c r="Y18" i="3"/>
  <c r="AI18" i="3" s="1"/>
  <c r="V18" i="3"/>
  <c r="AF18" i="3" s="1"/>
  <c r="X18" i="3"/>
  <c r="AH18" i="3" s="1"/>
  <c r="R18" i="3"/>
  <c r="AB18" i="3" s="1"/>
  <c r="T18" i="3"/>
  <c r="AD18" i="3" s="1"/>
  <c r="U18" i="3"/>
  <c r="AE18" i="3" s="1"/>
  <c r="W18" i="3"/>
  <c r="AG18" i="3" s="1"/>
  <c r="P19" i="3"/>
  <c r="E19" i="3"/>
  <c r="G19" i="3"/>
  <c r="B19" i="3"/>
  <c r="D19" i="3"/>
  <c r="C19" i="3"/>
  <c r="A20" i="3"/>
  <c r="B20" i="1"/>
  <c r="R19" i="1"/>
  <c r="AA19" i="4" l="1"/>
  <c r="AC19" i="4" s="1"/>
  <c r="H19" i="4"/>
  <c r="AK19" i="4"/>
  <c r="K19" i="4"/>
  <c r="AM19" i="4"/>
  <c r="AO19" i="4" s="1"/>
  <c r="AJ19" i="4"/>
  <c r="AL19" i="4" s="1"/>
  <c r="M15" i="1"/>
  <c r="A21" i="4"/>
  <c r="F21" i="4" s="1"/>
  <c r="A20" i="1"/>
  <c r="J20" i="1" s="1"/>
  <c r="M17" i="4"/>
  <c r="AP17" i="4" s="1"/>
  <c r="K16" i="1" s="1"/>
  <c r="L18" i="4"/>
  <c r="M19" i="4" s="1"/>
  <c r="N14" i="1"/>
  <c r="Q14" i="1" s="1"/>
  <c r="R14" i="1" s="1"/>
  <c r="AE20" i="4"/>
  <c r="V20" i="4"/>
  <c r="U20" i="4"/>
  <c r="W20" i="4" s="1"/>
  <c r="AD20" i="4"/>
  <c r="AF20" i="4" s="1"/>
  <c r="O20" i="4"/>
  <c r="Q20" i="4" s="1"/>
  <c r="P20" i="4"/>
  <c r="S20" i="4"/>
  <c r="R20" i="4"/>
  <c r="T20" i="4" s="1"/>
  <c r="Y20" i="4"/>
  <c r="AN20" i="4"/>
  <c r="AM20" i="4"/>
  <c r="AO20" i="4" s="1"/>
  <c r="AG20" i="4"/>
  <c r="AI20" i="4" s="1"/>
  <c r="AA20" i="4"/>
  <c r="AC20" i="4" s="1"/>
  <c r="AH20" i="4"/>
  <c r="AK20" i="4"/>
  <c r="AJ20" i="4"/>
  <c r="AL20" i="4" s="1"/>
  <c r="AB20" i="4"/>
  <c r="X20" i="4"/>
  <c r="Z20" i="4" s="1"/>
  <c r="E21" i="4"/>
  <c r="B21" i="4"/>
  <c r="G21" i="4"/>
  <c r="N18" i="4"/>
  <c r="AP18" i="4" s="1"/>
  <c r="K17" i="1" s="1"/>
  <c r="J20" i="4"/>
  <c r="I16" i="3"/>
  <c r="L16" i="3" s="1"/>
  <c r="J16" i="3"/>
  <c r="M16" i="3" s="1"/>
  <c r="K16" i="3"/>
  <c r="N16" i="3" s="1"/>
  <c r="H20" i="4"/>
  <c r="K20" i="4"/>
  <c r="I20" i="4"/>
  <c r="F19" i="3"/>
  <c r="J19" i="1"/>
  <c r="G20" i="3" s="1"/>
  <c r="Z19" i="3"/>
  <c r="AJ19" i="3" s="1"/>
  <c r="Y19" i="3"/>
  <c r="AI19" i="3" s="1"/>
  <c r="Q19" i="3"/>
  <c r="AA19" i="3" s="1"/>
  <c r="R19" i="3"/>
  <c r="AB19" i="3" s="1"/>
  <c r="U19" i="3"/>
  <c r="AE19" i="3" s="1"/>
  <c r="W19" i="3"/>
  <c r="AG19" i="3" s="1"/>
  <c r="S19" i="3"/>
  <c r="AC19" i="3" s="1"/>
  <c r="T19" i="3"/>
  <c r="AD19" i="3" s="1"/>
  <c r="V19" i="3"/>
  <c r="AF19" i="3" s="1"/>
  <c r="X19" i="3"/>
  <c r="AH19" i="3" s="1"/>
  <c r="P20" i="3"/>
  <c r="O20" i="3"/>
  <c r="O20" i="1"/>
  <c r="P20" i="1" s="1"/>
  <c r="A21" i="3"/>
  <c r="B20" i="3"/>
  <c r="E20" i="3"/>
  <c r="D20" i="3"/>
  <c r="C20" i="3"/>
  <c r="B21" i="1"/>
  <c r="A21" i="1" s="1"/>
  <c r="R20" i="1"/>
  <c r="C21" i="4" l="1"/>
  <c r="D21" i="4"/>
  <c r="S21" i="4" s="1"/>
  <c r="M16" i="1"/>
  <c r="H17" i="3"/>
  <c r="L19" i="4"/>
  <c r="M20" i="4" s="1"/>
  <c r="P21" i="4"/>
  <c r="N15" i="1"/>
  <c r="V21" i="4"/>
  <c r="O21" i="4"/>
  <c r="Q21" i="4" s="1"/>
  <c r="AM21" i="4"/>
  <c r="AO21" i="4" s="1"/>
  <c r="AN21" i="4"/>
  <c r="AA21" i="4"/>
  <c r="AC21" i="4" s="1"/>
  <c r="N19" i="4"/>
  <c r="AP19" i="4" s="1"/>
  <c r="K18" i="1" s="1"/>
  <c r="H18" i="3"/>
  <c r="M17" i="1"/>
  <c r="J21" i="4"/>
  <c r="O21" i="1"/>
  <c r="P21" i="1" s="1"/>
  <c r="A22" i="4"/>
  <c r="L20" i="1"/>
  <c r="F20" i="3"/>
  <c r="Z20" i="3"/>
  <c r="AJ20" i="3" s="1"/>
  <c r="R20" i="3"/>
  <c r="AB20" i="3" s="1"/>
  <c r="Q20" i="3"/>
  <c r="AA20" i="3" s="1"/>
  <c r="Y20" i="3"/>
  <c r="AI20" i="3" s="1"/>
  <c r="V20" i="3"/>
  <c r="AF20" i="3" s="1"/>
  <c r="X20" i="3"/>
  <c r="AH20" i="3" s="1"/>
  <c r="T20" i="3"/>
  <c r="AD20" i="3" s="1"/>
  <c r="S20" i="3"/>
  <c r="AC20" i="3" s="1"/>
  <c r="U20" i="3"/>
  <c r="AE20" i="3" s="1"/>
  <c r="W20" i="3"/>
  <c r="AG20" i="3" s="1"/>
  <c r="P21" i="3"/>
  <c r="Y21" i="3" s="1"/>
  <c r="AI21" i="3" s="1"/>
  <c r="E21" i="3"/>
  <c r="G21" i="3"/>
  <c r="D21" i="3"/>
  <c r="C21" i="3"/>
  <c r="B21" i="3"/>
  <c r="A22" i="3"/>
  <c r="J21" i="1"/>
  <c r="B22" i="1"/>
  <c r="R21" i="1"/>
  <c r="I21" i="4" l="1"/>
  <c r="AK21" i="4"/>
  <c r="AG21" i="4"/>
  <c r="AI21" i="4" s="1"/>
  <c r="U21" i="4"/>
  <c r="W21" i="4" s="1"/>
  <c r="AD21" i="4"/>
  <c r="AF21" i="4" s="1"/>
  <c r="X21" i="4"/>
  <c r="Z21" i="4" s="1"/>
  <c r="AB21" i="4"/>
  <c r="AJ21" i="4"/>
  <c r="AL21" i="4" s="1"/>
  <c r="AE21" i="4"/>
  <c r="K21" i="4"/>
  <c r="H21" i="4"/>
  <c r="AH21" i="4"/>
  <c r="Y21" i="4"/>
  <c r="R21" i="4"/>
  <c r="T21" i="4" s="1"/>
  <c r="A23" i="4"/>
  <c r="A22" i="1"/>
  <c r="J22" i="1" s="1"/>
  <c r="K17" i="3"/>
  <c r="N17" i="3" s="1"/>
  <c r="I17" i="3"/>
  <c r="L17" i="3" s="1"/>
  <c r="J17" i="3"/>
  <c r="M17" i="3" s="1"/>
  <c r="L20" i="4"/>
  <c r="N20" i="4" s="1"/>
  <c r="AP20" i="4" s="1"/>
  <c r="K19" i="1" s="1"/>
  <c r="M19" i="1" s="1"/>
  <c r="N16" i="1"/>
  <c r="Q16" i="1" s="1"/>
  <c r="R16" i="1" s="1"/>
  <c r="Q15" i="1"/>
  <c r="R15" i="1" s="1"/>
  <c r="B22" i="4"/>
  <c r="F22" i="4"/>
  <c r="C22" i="4"/>
  <c r="G22" i="4"/>
  <c r="D22" i="4"/>
  <c r="E22" i="4"/>
  <c r="D23" i="4"/>
  <c r="E23" i="4"/>
  <c r="B23" i="4"/>
  <c r="F23" i="4"/>
  <c r="C23" i="4"/>
  <c r="G23" i="4"/>
  <c r="F21" i="3"/>
  <c r="H19" i="3"/>
  <c r="M18" i="1"/>
  <c r="I18" i="3"/>
  <c r="L18" i="3" s="1"/>
  <c r="K18" i="3"/>
  <c r="N18" i="3" s="1"/>
  <c r="J18" i="3"/>
  <c r="M18" i="3" s="1"/>
  <c r="O21" i="3"/>
  <c r="L21" i="1"/>
  <c r="Q21" i="3"/>
  <c r="AA21" i="3" s="1"/>
  <c r="U21" i="3"/>
  <c r="AE21" i="3" s="1"/>
  <c r="Z21" i="3"/>
  <c r="AJ21" i="3" s="1"/>
  <c r="R21" i="3"/>
  <c r="AB21" i="3" s="1"/>
  <c r="W21" i="3"/>
  <c r="AG21" i="3" s="1"/>
  <c r="S21" i="3"/>
  <c r="AC21" i="3" s="1"/>
  <c r="T21" i="3"/>
  <c r="AD21" i="3" s="1"/>
  <c r="V21" i="3"/>
  <c r="AF21" i="3" s="1"/>
  <c r="X21" i="3"/>
  <c r="AH21" i="3" s="1"/>
  <c r="P22" i="3"/>
  <c r="Z22" i="3" s="1"/>
  <c r="AJ22" i="3" s="1"/>
  <c r="A23" i="3"/>
  <c r="G22" i="3"/>
  <c r="D22" i="3"/>
  <c r="E22" i="3"/>
  <c r="B22" i="3"/>
  <c r="C22" i="3"/>
  <c r="O22" i="1"/>
  <c r="P22" i="1" s="1"/>
  <c r="B23" i="1"/>
  <c r="A23" i="1" s="1"/>
  <c r="R22" i="1"/>
  <c r="H20" i="3" l="1"/>
  <c r="M21" i="4"/>
  <c r="AM23" i="4"/>
  <c r="AO23" i="4" s="1"/>
  <c r="N17" i="1"/>
  <c r="Q17" i="1" s="1"/>
  <c r="R17" i="1" s="1"/>
  <c r="AA23" i="4"/>
  <c r="AC23" i="4" s="1"/>
  <c r="AE22" i="4"/>
  <c r="AK23" i="4"/>
  <c r="O23" i="4"/>
  <c r="Q23" i="4" s="1"/>
  <c r="AJ23" i="4"/>
  <c r="AL23" i="4" s="1"/>
  <c r="R22" i="4"/>
  <c r="T22" i="4" s="1"/>
  <c r="V22" i="4"/>
  <c r="O22" i="4"/>
  <c r="Q22" i="4" s="1"/>
  <c r="A24" i="4"/>
  <c r="P22" i="4"/>
  <c r="R23" i="4"/>
  <c r="T23" i="4" s="1"/>
  <c r="X23" i="4"/>
  <c r="Z23" i="4" s="1"/>
  <c r="AB23" i="4"/>
  <c r="AG23" i="4"/>
  <c r="AI23" i="4" s="1"/>
  <c r="AN23" i="4"/>
  <c r="AD23" i="4"/>
  <c r="AF23" i="4" s="1"/>
  <c r="AE23" i="4"/>
  <c r="AH23" i="4"/>
  <c r="S22" i="4"/>
  <c r="U22" i="4"/>
  <c r="W22" i="4" s="1"/>
  <c r="AD22" i="4"/>
  <c r="AF22" i="4" s="1"/>
  <c r="S23" i="4"/>
  <c r="P23" i="4"/>
  <c r="Y23" i="4"/>
  <c r="V23" i="4"/>
  <c r="U23" i="4"/>
  <c r="W23" i="4" s="1"/>
  <c r="AH22" i="4"/>
  <c r="AG22" i="4"/>
  <c r="AI22" i="4" s="1"/>
  <c r="AB22" i="4"/>
  <c r="AA22" i="4"/>
  <c r="AC22" i="4" s="1"/>
  <c r="Y22" i="4"/>
  <c r="AN22" i="4"/>
  <c r="AK22" i="4"/>
  <c r="AM22" i="4"/>
  <c r="AO22" i="4" s="1"/>
  <c r="AJ22" i="4"/>
  <c r="AL22" i="4" s="1"/>
  <c r="X22" i="4"/>
  <c r="Z22" i="4" s="1"/>
  <c r="B24" i="4"/>
  <c r="D24" i="4"/>
  <c r="J19" i="3"/>
  <c r="M19" i="3" s="1"/>
  <c r="K19" i="3"/>
  <c r="N19" i="3" s="1"/>
  <c r="I19" i="3"/>
  <c r="L19" i="3" s="1"/>
  <c r="H23" i="4"/>
  <c r="K20" i="3"/>
  <c r="N20" i="3" s="1"/>
  <c r="J20" i="3"/>
  <c r="M20" i="3" s="1"/>
  <c r="I20" i="3"/>
  <c r="L20" i="3" s="1"/>
  <c r="I23" i="4"/>
  <c r="I22" i="4"/>
  <c r="J23" i="4"/>
  <c r="J22" i="4"/>
  <c r="O22" i="3"/>
  <c r="K22" i="4"/>
  <c r="H22" i="4"/>
  <c r="L21" i="4" s="1"/>
  <c r="K23" i="4"/>
  <c r="F22" i="3"/>
  <c r="L22" i="1"/>
  <c r="J23" i="1"/>
  <c r="Q22" i="3"/>
  <c r="AA22" i="3" s="1"/>
  <c r="T22" i="3"/>
  <c r="AD22" i="3" s="1"/>
  <c r="Y22" i="3"/>
  <c r="AI22" i="3" s="1"/>
  <c r="V22" i="3"/>
  <c r="AF22" i="3" s="1"/>
  <c r="X22" i="3"/>
  <c r="AH22" i="3" s="1"/>
  <c r="R22" i="3"/>
  <c r="AB22" i="3" s="1"/>
  <c r="S22" i="3"/>
  <c r="AC22" i="3" s="1"/>
  <c r="U22" i="3"/>
  <c r="AE22" i="3" s="1"/>
  <c r="W22" i="3"/>
  <c r="AG22" i="3" s="1"/>
  <c r="O23" i="1"/>
  <c r="P23" i="1" s="1"/>
  <c r="P23" i="3"/>
  <c r="A24" i="3"/>
  <c r="E23" i="3"/>
  <c r="G23" i="3"/>
  <c r="B23" i="3"/>
  <c r="C23" i="3"/>
  <c r="D23" i="3"/>
  <c r="B24" i="1"/>
  <c r="A24" i="1" s="1"/>
  <c r="R23" i="1"/>
  <c r="L22" i="4" l="1"/>
  <c r="C24" i="4"/>
  <c r="S24" i="4" s="1"/>
  <c r="N18" i="1"/>
  <c r="E24" i="4"/>
  <c r="U24" i="4" s="1"/>
  <c r="W24" i="4" s="1"/>
  <c r="F24" i="4"/>
  <c r="G24" i="4"/>
  <c r="A25" i="4"/>
  <c r="D25" i="4" s="1"/>
  <c r="AD24" i="4"/>
  <c r="AF24" i="4" s="1"/>
  <c r="O24" i="4"/>
  <c r="Q24" i="4" s="1"/>
  <c r="R24" i="4"/>
  <c r="T24" i="4" s="1"/>
  <c r="P24" i="4"/>
  <c r="G25" i="4"/>
  <c r="M22" i="4"/>
  <c r="N21" i="4"/>
  <c r="AP21" i="4" s="1"/>
  <c r="K20" i="1" s="1"/>
  <c r="M23" i="4"/>
  <c r="N22" i="4"/>
  <c r="I24" i="4"/>
  <c r="F23" i="3"/>
  <c r="O24" i="1"/>
  <c r="P24" i="1" s="1"/>
  <c r="L23" i="1"/>
  <c r="O24" i="3" s="1"/>
  <c r="W23" i="3"/>
  <c r="AG23" i="3" s="1"/>
  <c r="Z23" i="3"/>
  <c r="AJ23" i="3" s="1"/>
  <c r="J24" i="1"/>
  <c r="S23" i="3"/>
  <c r="AC23" i="3" s="1"/>
  <c r="T23" i="3"/>
  <c r="AD23" i="3" s="1"/>
  <c r="V23" i="3"/>
  <c r="AF23" i="3" s="1"/>
  <c r="X23" i="3"/>
  <c r="AH23" i="3" s="1"/>
  <c r="Y23" i="3"/>
  <c r="AI23" i="3" s="1"/>
  <c r="Q23" i="3"/>
  <c r="AA23" i="3" s="1"/>
  <c r="R23" i="3"/>
  <c r="U23" i="3"/>
  <c r="AE23" i="3" s="1"/>
  <c r="P24" i="3"/>
  <c r="O23" i="3"/>
  <c r="A25" i="3"/>
  <c r="G24" i="3"/>
  <c r="B24" i="3"/>
  <c r="E24" i="3"/>
  <c r="D24" i="3"/>
  <c r="C24" i="3"/>
  <c r="B25" i="1"/>
  <c r="A25" i="1" s="1"/>
  <c r="R24" i="1"/>
  <c r="E25" i="4" l="1"/>
  <c r="F25" i="4"/>
  <c r="B25" i="4"/>
  <c r="C25" i="4"/>
  <c r="AG24" i="4"/>
  <c r="AI24" i="4" s="1"/>
  <c r="AA24" i="4"/>
  <c r="AC24" i="4" s="1"/>
  <c r="AB24" i="4"/>
  <c r="AN24" i="4"/>
  <c r="K24" i="4"/>
  <c r="AM24" i="4"/>
  <c r="AO24" i="4" s="1"/>
  <c r="H24" i="4"/>
  <c r="L23" i="4" s="1"/>
  <c r="N23" i="4" s="1"/>
  <c r="AP23" i="4" s="1"/>
  <c r="K22" i="1" s="1"/>
  <c r="J24" i="4"/>
  <c r="N19" i="1"/>
  <c r="Q19" i="1" s="1"/>
  <c r="Q18" i="1"/>
  <c r="R18" i="1" s="1"/>
  <c r="AH24" i="4"/>
  <c r="AK24" i="4"/>
  <c r="X24" i="4"/>
  <c r="Z24" i="4" s="1"/>
  <c r="V24" i="4"/>
  <c r="AJ24" i="4"/>
  <c r="AL24" i="4" s="1"/>
  <c r="Y24" i="4"/>
  <c r="AE24" i="4"/>
  <c r="A26" i="4"/>
  <c r="D26" i="4" s="1"/>
  <c r="AM25" i="4"/>
  <c r="AO25" i="4" s="1"/>
  <c r="AK25" i="4"/>
  <c r="AN25" i="4"/>
  <c r="AJ25" i="4"/>
  <c r="AL25" i="4" s="1"/>
  <c r="AH25" i="4"/>
  <c r="AG25" i="4"/>
  <c r="AI25" i="4" s="1"/>
  <c r="R25" i="4"/>
  <c r="T25" i="4" s="1"/>
  <c r="S25" i="4"/>
  <c r="AE25" i="4"/>
  <c r="AD25" i="4"/>
  <c r="AF25" i="4" s="1"/>
  <c r="X25" i="4"/>
  <c r="Z25" i="4" s="1"/>
  <c r="AP22" i="4"/>
  <c r="K21" i="1" s="1"/>
  <c r="B26" i="4"/>
  <c r="H21" i="3"/>
  <c r="M20" i="1"/>
  <c r="H25" i="4"/>
  <c r="AB23" i="3"/>
  <c r="F24" i="3"/>
  <c r="L24" i="1"/>
  <c r="J25" i="1"/>
  <c r="O25" i="1"/>
  <c r="P25" i="1" s="1"/>
  <c r="Z24" i="3"/>
  <c r="AJ24" i="3" s="1"/>
  <c r="Y24" i="3"/>
  <c r="AI24" i="3" s="1"/>
  <c r="X24" i="3"/>
  <c r="AH24" i="3" s="1"/>
  <c r="V24" i="3"/>
  <c r="AF24" i="3" s="1"/>
  <c r="T24" i="3"/>
  <c r="AD24" i="3" s="1"/>
  <c r="S24" i="3"/>
  <c r="AC24" i="3" s="1"/>
  <c r="R24" i="3"/>
  <c r="AB24" i="3" s="1"/>
  <c r="Q24" i="3"/>
  <c r="AA24" i="3" s="1"/>
  <c r="W24" i="3"/>
  <c r="AG24" i="3" s="1"/>
  <c r="U24" i="3"/>
  <c r="AE24" i="3" s="1"/>
  <c r="P25" i="3"/>
  <c r="Z25" i="3" s="1"/>
  <c r="AJ25" i="3" s="1"/>
  <c r="A26" i="3"/>
  <c r="E25" i="3"/>
  <c r="G25" i="3"/>
  <c r="B25" i="3"/>
  <c r="C25" i="3"/>
  <c r="D25" i="3"/>
  <c r="B26" i="1"/>
  <c r="A26" i="1" s="1"/>
  <c r="R25" i="1"/>
  <c r="Y25" i="4" l="1"/>
  <c r="M24" i="4"/>
  <c r="J25" i="4"/>
  <c r="U25" i="4"/>
  <c r="W25" i="4" s="1"/>
  <c r="O25" i="4"/>
  <c r="Q25" i="4" s="1"/>
  <c r="AA25" i="4"/>
  <c r="AC25" i="4" s="1"/>
  <c r="K25" i="4"/>
  <c r="V25" i="4"/>
  <c r="AB25" i="4"/>
  <c r="I25" i="4"/>
  <c r="P25" i="4"/>
  <c r="C26" i="4"/>
  <c r="P26" i="4" s="1"/>
  <c r="L24" i="4"/>
  <c r="M25" i="4" s="1"/>
  <c r="E26" i="4"/>
  <c r="AE26" i="4" s="1"/>
  <c r="F26" i="4"/>
  <c r="AH26" i="4" s="1"/>
  <c r="G26" i="4"/>
  <c r="K26" i="4" s="1"/>
  <c r="N20" i="1"/>
  <c r="A27" i="4"/>
  <c r="D27" i="4" s="1"/>
  <c r="AD26" i="4"/>
  <c r="AF26" i="4" s="1"/>
  <c r="R26" i="4"/>
  <c r="T26" i="4" s="1"/>
  <c r="N24" i="4"/>
  <c r="AP24" i="4" s="1"/>
  <c r="K23" i="1" s="1"/>
  <c r="H22" i="3"/>
  <c r="M21" i="1"/>
  <c r="H23" i="3"/>
  <c r="M22" i="1"/>
  <c r="I21" i="3"/>
  <c r="L21" i="3" s="1"/>
  <c r="J21" i="3"/>
  <c r="M21" i="3" s="1"/>
  <c r="K21" i="3"/>
  <c r="N21" i="3" s="1"/>
  <c r="O25" i="3"/>
  <c r="F25" i="3"/>
  <c r="L25" i="1"/>
  <c r="R25" i="3"/>
  <c r="AB25" i="3" s="1"/>
  <c r="Q25" i="3"/>
  <c r="AA25" i="3" s="1"/>
  <c r="Y25" i="3"/>
  <c r="AI25" i="3" s="1"/>
  <c r="V25" i="3"/>
  <c r="AF25" i="3" s="1"/>
  <c r="X25" i="3"/>
  <c r="AH25" i="3" s="1"/>
  <c r="T25" i="3"/>
  <c r="AD25" i="3" s="1"/>
  <c r="S25" i="3"/>
  <c r="AC25" i="3" s="1"/>
  <c r="U25" i="3"/>
  <c r="AE25" i="3" s="1"/>
  <c r="W25" i="3"/>
  <c r="AG25" i="3" s="1"/>
  <c r="P26" i="3"/>
  <c r="O26" i="1"/>
  <c r="P26" i="1" s="1"/>
  <c r="A27" i="3"/>
  <c r="G26" i="3"/>
  <c r="D26" i="3"/>
  <c r="E26" i="3"/>
  <c r="B26" i="3"/>
  <c r="C26" i="3"/>
  <c r="L26" i="1"/>
  <c r="B27" i="1"/>
  <c r="A27" i="1" s="1"/>
  <c r="R26" i="1"/>
  <c r="O26" i="4" l="1"/>
  <c r="Q26" i="4" s="1"/>
  <c r="S26" i="4"/>
  <c r="H26" i="4"/>
  <c r="C27" i="4"/>
  <c r="F27" i="4"/>
  <c r="B27" i="4"/>
  <c r="G27" i="4"/>
  <c r="E27" i="4"/>
  <c r="U26" i="4"/>
  <c r="W26" i="4" s="1"/>
  <c r="X26" i="4"/>
  <c r="Z26" i="4" s="1"/>
  <c r="V26" i="4"/>
  <c r="AG26" i="4"/>
  <c r="AI26" i="4" s="1"/>
  <c r="Y26" i="4"/>
  <c r="AA26" i="4"/>
  <c r="AC26" i="4" s="1"/>
  <c r="L25" i="4"/>
  <c r="M26" i="4" s="1"/>
  <c r="AM26" i="4"/>
  <c r="AO26" i="4" s="1"/>
  <c r="AK26" i="4"/>
  <c r="I26" i="4"/>
  <c r="AB26" i="4"/>
  <c r="AJ26" i="4"/>
  <c r="AL26" i="4" s="1"/>
  <c r="AN26" i="4"/>
  <c r="J26" i="4"/>
  <c r="N21" i="1"/>
  <c r="N22" i="1" s="1"/>
  <c r="Q22" i="1" s="1"/>
  <c r="Q20" i="1"/>
  <c r="A28" i="4"/>
  <c r="AN27" i="4"/>
  <c r="AK27" i="4"/>
  <c r="AJ27" i="4"/>
  <c r="AL27" i="4" s="1"/>
  <c r="AH27" i="4"/>
  <c r="AG27" i="4"/>
  <c r="AI27" i="4" s="1"/>
  <c r="AM27" i="4"/>
  <c r="AO27" i="4" s="1"/>
  <c r="AB27" i="4"/>
  <c r="AD27" i="4"/>
  <c r="AF27" i="4" s="1"/>
  <c r="X27" i="4"/>
  <c r="Z27" i="4" s="1"/>
  <c r="U27" i="4"/>
  <c r="W27" i="4" s="1"/>
  <c r="AA27" i="4"/>
  <c r="AC27" i="4" s="1"/>
  <c r="Y27" i="4"/>
  <c r="R27" i="4"/>
  <c r="T27" i="4" s="1"/>
  <c r="P27" i="4"/>
  <c r="AE27" i="4"/>
  <c r="V27" i="4"/>
  <c r="S27" i="4"/>
  <c r="O27" i="4"/>
  <c r="Q27" i="4" s="1"/>
  <c r="N25" i="4"/>
  <c r="B28" i="4"/>
  <c r="D28" i="4"/>
  <c r="I22" i="3"/>
  <c r="L22" i="3" s="1"/>
  <c r="K22" i="3"/>
  <c r="N22" i="3" s="1"/>
  <c r="J22" i="3"/>
  <c r="M22" i="3" s="1"/>
  <c r="H24" i="3"/>
  <c r="M23" i="1"/>
  <c r="J27" i="4"/>
  <c r="K23" i="3"/>
  <c r="N23" i="3" s="1"/>
  <c r="I23" i="3"/>
  <c r="L23" i="3" s="1"/>
  <c r="J23" i="3"/>
  <c r="M23" i="3" s="1"/>
  <c r="O26" i="3"/>
  <c r="I27" i="4"/>
  <c r="K27" i="4"/>
  <c r="H27" i="4"/>
  <c r="F26" i="3"/>
  <c r="J26" i="1"/>
  <c r="Z26" i="3"/>
  <c r="AJ26" i="3" s="1"/>
  <c r="X26" i="3"/>
  <c r="AH26" i="3" s="1"/>
  <c r="W26" i="3"/>
  <c r="AG26" i="3" s="1"/>
  <c r="V26" i="3"/>
  <c r="AF26" i="3" s="1"/>
  <c r="U26" i="3"/>
  <c r="AE26" i="3" s="1"/>
  <c r="T26" i="3"/>
  <c r="AD26" i="3" s="1"/>
  <c r="R26" i="3"/>
  <c r="AB26" i="3" s="1"/>
  <c r="Y26" i="3"/>
  <c r="AI26" i="3" s="1"/>
  <c r="S26" i="3"/>
  <c r="AC26" i="3" s="1"/>
  <c r="Q26" i="3"/>
  <c r="AA26" i="3" s="1"/>
  <c r="P27" i="3"/>
  <c r="E27" i="3"/>
  <c r="B27" i="3"/>
  <c r="D27" i="3"/>
  <c r="C27" i="3"/>
  <c r="J27" i="1"/>
  <c r="A28" i="3"/>
  <c r="O27" i="1"/>
  <c r="P27" i="1" s="1"/>
  <c r="B28" i="1"/>
  <c r="A28" i="1" s="1"/>
  <c r="R27" i="1"/>
  <c r="L26" i="4" l="1"/>
  <c r="N26" i="4" s="1"/>
  <c r="AP26" i="4" s="1"/>
  <c r="K25" i="1" s="1"/>
  <c r="F28" i="4"/>
  <c r="G28" i="4"/>
  <c r="C28" i="4"/>
  <c r="O28" i="4" s="1"/>
  <c r="Q28" i="4" s="1"/>
  <c r="E28" i="4"/>
  <c r="AE28" i="4" s="1"/>
  <c r="N23" i="1"/>
  <c r="Q23" i="1" s="1"/>
  <c r="Q21" i="1"/>
  <c r="AP25" i="4"/>
  <c r="K24" i="1" s="1"/>
  <c r="M24" i="1" s="1"/>
  <c r="A29" i="4"/>
  <c r="I24" i="3"/>
  <c r="L24" i="3" s="1"/>
  <c r="J24" i="3"/>
  <c r="M24" i="3" s="1"/>
  <c r="K24" i="3"/>
  <c r="N24" i="3" s="1"/>
  <c r="F27" i="3"/>
  <c r="G27" i="3"/>
  <c r="J28" i="1"/>
  <c r="Y27" i="3"/>
  <c r="AI27" i="3" s="1"/>
  <c r="L27" i="1"/>
  <c r="Q27" i="3"/>
  <c r="AA27" i="3" s="1"/>
  <c r="R27" i="3"/>
  <c r="AB27" i="3" s="1"/>
  <c r="U27" i="3"/>
  <c r="W27" i="3"/>
  <c r="AG27" i="3" s="1"/>
  <c r="Z27" i="3"/>
  <c r="AJ27" i="3" s="1"/>
  <c r="S27" i="3"/>
  <c r="AC27" i="3" s="1"/>
  <c r="T27" i="3"/>
  <c r="AD27" i="3" s="1"/>
  <c r="V27" i="3"/>
  <c r="AF27" i="3" s="1"/>
  <c r="X27" i="3"/>
  <c r="AH27" i="3" s="1"/>
  <c r="P28" i="3"/>
  <c r="Z28" i="3" s="1"/>
  <c r="AJ28" i="3" s="1"/>
  <c r="O27" i="3"/>
  <c r="O28" i="1"/>
  <c r="P28" i="1" s="1"/>
  <c r="A29" i="3"/>
  <c r="B28" i="3"/>
  <c r="E28" i="3"/>
  <c r="D28" i="3"/>
  <c r="C28" i="3"/>
  <c r="B29" i="1"/>
  <c r="A29" i="1" s="1"/>
  <c r="R28" i="1"/>
  <c r="I28" i="4" l="1"/>
  <c r="P28" i="4"/>
  <c r="R28" i="4"/>
  <c r="T28" i="4" s="1"/>
  <c r="S28" i="4"/>
  <c r="V28" i="4"/>
  <c r="AM28" i="4"/>
  <c r="AO28" i="4" s="1"/>
  <c r="B29" i="4"/>
  <c r="U28" i="4"/>
  <c r="W28" i="4" s="1"/>
  <c r="AN28" i="4"/>
  <c r="M27" i="4"/>
  <c r="C29" i="4"/>
  <c r="AE27" i="3"/>
  <c r="D29" i="4"/>
  <c r="AH28" i="4"/>
  <c r="K28" i="4"/>
  <c r="G29" i="4"/>
  <c r="E29" i="4"/>
  <c r="AB28" i="4"/>
  <c r="AD28" i="4"/>
  <c r="AF28" i="4" s="1"/>
  <c r="AG28" i="4"/>
  <c r="AI28" i="4" s="1"/>
  <c r="AK28" i="4"/>
  <c r="H28" i="4"/>
  <c r="F29" i="4"/>
  <c r="AG29" i="4" s="1"/>
  <c r="AI29" i="4" s="1"/>
  <c r="X28" i="4"/>
  <c r="Z28" i="4" s="1"/>
  <c r="Y28" i="4"/>
  <c r="AJ28" i="4"/>
  <c r="AL28" i="4" s="1"/>
  <c r="J28" i="4"/>
  <c r="AA28" i="4"/>
  <c r="AC28" i="4" s="1"/>
  <c r="N24" i="1"/>
  <c r="Q24" i="1" s="1"/>
  <c r="AE29" i="4"/>
  <c r="R29" i="4"/>
  <c r="T29" i="4" s="1"/>
  <c r="AD29" i="4"/>
  <c r="AF29" i="4" s="1"/>
  <c r="V29" i="4"/>
  <c r="S29" i="4"/>
  <c r="O29" i="4"/>
  <c r="Q29" i="4" s="1"/>
  <c r="AA29" i="4"/>
  <c r="AC29" i="4" s="1"/>
  <c r="U29" i="4"/>
  <c r="W29" i="4" s="1"/>
  <c r="P29" i="4"/>
  <c r="A30" i="4"/>
  <c r="E30" i="4" s="1"/>
  <c r="H25" i="3"/>
  <c r="H26" i="3"/>
  <c r="M25" i="1"/>
  <c r="K29" i="4"/>
  <c r="X28" i="3"/>
  <c r="AH28" i="3" s="1"/>
  <c r="L28" i="1"/>
  <c r="O28" i="3"/>
  <c r="Q28" i="3"/>
  <c r="AA28" i="3" s="1"/>
  <c r="J29" i="1"/>
  <c r="F28" i="3"/>
  <c r="Y28" i="3"/>
  <c r="AI28" i="3" s="1"/>
  <c r="T28" i="3"/>
  <c r="AD28" i="3" s="1"/>
  <c r="V28" i="3"/>
  <c r="AF28" i="3" s="1"/>
  <c r="R28" i="3"/>
  <c r="AB28" i="3" s="1"/>
  <c r="S28" i="3"/>
  <c r="AC28" i="3" s="1"/>
  <c r="U28" i="3"/>
  <c r="AE28" i="3" s="1"/>
  <c r="W28" i="3"/>
  <c r="AG28" i="3" s="1"/>
  <c r="O29" i="1"/>
  <c r="P29" i="1" s="1"/>
  <c r="G28" i="3"/>
  <c r="P29" i="3"/>
  <c r="Y29" i="3" s="1"/>
  <c r="AI29" i="3" s="1"/>
  <c r="A30" i="3"/>
  <c r="E29" i="3"/>
  <c r="G29" i="3"/>
  <c r="B29" i="3"/>
  <c r="D29" i="3"/>
  <c r="C29" i="3"/>
  <c r="B30" i="1"/>
  <c r="A30" i="1" s="1"/>
  <c r="R29" i="1"/>
  <c r="I29" i="4" l="1"/>
  <c r="G30" i="4"/>
  <c r="H29" i="4"/>
  <c r="AN29" i="4"/>
  <c r="J29" i="4"/>
  <c r="X29" i="4"/>
  <c r="Z29" i="4" s="1"/>
  <c r="AM29" i="4"/>
  <c r="AO29" i="4" s="1"/>
  <c r="Y29" i="4"/>
  <c r="AK29" i="4"/>
  <c r="C30" i="4"/>
  <c r="F30" i="4"/>
  <c r="AH29" i="4"/>
  <c r="AJ29" i="4"/>
  <c r="AL29" i="4" s="1"/>
  <c r="B30" i="4"/>
  <c r="L28" i="4"/>
  <c r="N28" i="4" s="1"/>
  <c r="L27" i="4"/>
  <c r="N27" i="4" s="1"/>
  <c r="AP27" i="4" s="1"/>
  <c r="K26" i="1" s="1"/>
  <c r="AB29" i="4"/>
  <c r="D30" i="4"/>
  <c r="N25" i="1"/>
  <c r="Q25" i="1" s="1"/>
  <c r="A31" i="4"/>
  <c r="E31" i="4" s="1"/>
  <c r="I25" i="3"/>
  <c r="L25" i="3" s="1"/>
  <c r="J25" i="3"/>
  <c r="M25" i="3" s="1"/>
  <c r="K25" i="3"/>
  <c r="N25" i="3" s="1"/>
  <c r="AN30" i="4"/>
  <c r="AK30" i="4"/>
  <c r="AD30" i="4"/>
  <c r="AF30" i="4" s="1"/>
  <c r="AM30" i="4"/>
  <c r="AO30" i="4" s="1"/>
  <c r="AJ30" i="4"/>
  <c r="AL30" i="4" s="1"/>
  <c r="AH30" i="4"/>
  <c r="AE30" i="4"/>
  <c r="AB30" i="4"/>
  <c r="Y30" i="4"/>
  <c r="U30" i="4"/>
  <c r="W30" i="4" s="1"/>
  <c r="R30" i="4"/>
  <c r="T30" i="4" s="1"/>
  <c r="P30" i="4"/>
  <c r="S30" i="4"/>
  <c r="O30" i="4"/>
  <c r="Q30" i="4" s="1"/>
  <c r="F29" i="3"/>
  <c r="I26" i="3"/>
  <c r="L26" i="3" s="1"/>
  <c r="K26" i="3"/>
  <c r="N26" i="3" s="1"/>
  <c r="J26" i="3"/>
  <c r="M26" i="3" s="1"/>
  <c r="M29" i="4"/>
  <c r="H27" i="3"/>
  <c r="M26" i="1"/>
  <c r="J30" i="4"/>
  <c r="K30" i="4"/>
  <c r="H30" i="4"/>
  <c r="L29" i="4" s="1"/>
  <c r="O29" i="3"/>
  <c r="L29" i="1"/>
  <c r="O30" i="1"/>
  <c r="P30" i="1" s="1"/>
  <c r="L30" i="1"/>
  <c r="Q29" i="3"/>
  <c r="AA29" i="3" s="1"/>
  <c r="R29" i="3"/>
  <c r="AB29" i="3" s="1"/>
  <c r="U29" i="3"/>
  <c r="AE29" i="3" s="1"/>
  <c r="W29" i="3"/>
  <c r="AG29" i="3" s="1"/>
  <c r="Z29" i="3"/>
  <c r="AJ29" i="3" s="1"/>
  <c r="S29" i="3"/>
  <c r="AC29" i="3" s="1"/>
  <c r="T29" i="3"/>
  <c r="AD29" i="3" s="1"/>
  <c r="V29" i="3"/>
  <c r="AF29" i="3" s="1"/>
  <c r="X29" i="3"/>
  <c r="AH29" i="3" s="1"/>
  <c r="P30" i="3"/>
  <c r="X30" i="3" s="1"/>
  <c r="AH30" i="3" s="1"/>
  <c r="A31" i="3"/>
  <c r="G30" i="3"/>
  <c r="D30" i="3"/>
  <c r="E30" i="3"/>
  <c r="B30" i="3"/>
  <c r="C30" i="3"/>
  <c r="B31" i="1"/>
  <c r="A31" i="1" s="1"/>
  <c r="R30" i="1"/>
  <c r="C31" i="4" l="1"/>
  <c r="F31" i="4"/>
  <c r="B31" i="4"/>
  <c r="D31" i="4"/>
  <c r="AG30" i="4"/>
  <c r="AI30" i="4" s="1"/>
  <c r="X30" i="4"/>
  <c r="Z30" i="4" s="1"/>
  <c r="I30" i="4"/>
  <c r="G31" i="4"/>
  <c r="V30" i="4"/>
  <c r="AA30" i="4"/>
  <c r="AC30" i="4" s="1"/>
  <c r="M28" i="4"/>
  <c r="AP28" i="4" s="1"/>
  <c r="K27" i="1" s="1"/>
  <c r="N26" i="1"/>
  <c r="A32" i="4"/>
  <c r="AN31" i="4"/>
  <c r="AK31" i="4"/>
  <c r="AM31" i="4"/>
  <c r="AO31" i="4" s="1"/>
  <c r="AJ31" i="4"/>
  <c r="AL31" i="4" s="1"/>
  <c r="AH31" i="4"/>
  <c r="AG31" i="4"/>
  <c r="AI31" i="4" s="1"/>
  <c r="AB31" i="4"/>
  <c r="AA31" i="4"/>
  <c r="AC31" i="4" s="1"/>
  <c r="O31" i="4"/>
  <c r="Q31" i="4" s="1"/>
  <c r="AE31" i="4"/>
  <c r="Y31" i="4"/>
  <c r="X31" i="4"/>
  <c r="Z31" i="4" s="1"/>
  <c r="U31" i="4"/>
  <c r="W31" i="4" s="1"/>
  <c r="P31" i="4"/>
  <c r="AD31" i="4"/>
  <c r="AF31" i="4" s="1"/>
  <c r="R31" i="4"/>
  <c r="T31" i="4" s="1"/>
  <c r="V31" i="4"/>
  <c r="S31" i="4"/>
  <c r="Q26" i="1"/>
  <c r="B32" i="4"/>
  <c r="F32" i="4"/>
  <c r="C32" i="4"/>
  <c r="G32" i="4"/>
  <c r="D32" i="4"/>
  <c r="E32" i="4"/>
  <c r="H31" i="4"/>
  <c r="K27" i="3"/>
  <c r="N27" i="3" s="1"/>
  <c r="I27" i="3"/>
  <c r="L27" i="3" s="1"/>
  <c r="J27" i="3"/>
  <c r="M27" i="3" s="1"/>
  <c r="J31" i="4"/>
  <c r="N29" i="4"/>
  <c r="AP29" i="4" s="1"/>
  <c r="K28" i="1" s="1"/>
  <c r="M30" i="4"/>
  <c r="O30" i="3"/>
  <c r="I31" i="4"/>
  <c r="K31" i="4"/>
  <c r="F30" i="3"/>
  <c r="J30" i="1"/>
  <c r="O31" i="1"/>
  <c r="P31" i="1" s="1"/>
  <c r="L31" i="1"/>
  <c r="J31" i="1"/>
  <c r="S30" i="3"/>
  <c r="AC30" i="3" s="1"/>
  <c r="W30" i="3"/>
  <c r="AG30" i="3" s="1"/>
  <c r="T30" i="3"/>
  <c r="AD30" i="3" s="1"/>
  <c r="U30" i="3"/>
  <c r="AE30" i="3" s="1"/>
  <c r="Z30" i="3"/>
  <c r="AJ30" i="3" s="1"/>
  <c r="R30" i="3"/>
  <c r="AB30" i="3" s="1"/>
  <c r="Q30" i="3"/>
  <c r="AA30" i="3" s="1"/>
  <c r="Y30" i="3"/>
  <c r="AI30" i="3" s="1"/>
  <c r="V30" i="3"/>
  <c r="AF30" i="3" s="1"/>
  <c r="P31" i="3"/>
  <c r="Z31" i="3" s="1"/>
  <c r="AJ31" i="3" s="1"/>
  <c r="O31" i="3"/>
  <c r="A32" i="3"/>
  <c r="E31" i="3"/>
  <c r="B31" i="3"/>
  <c r="D31" i="3"/>
  <c r="C31" i="3"/>
  <c r="B32" i="1"/>
  <c r="A32" i="1" s="1"/>
  <c r="R31" i="1"/>
  <c r="M27" i="1" l="1"/>
  <c r="H28" i="3"/>
  <c r="N27" i="1"/>
  <c r="Q27" i="1" s="1"/>
  <c r="L30" i="4"/>
  <c r="M31" i="4" s="1"/>
  <c r="AK32" i="4"/>
  <c r="AM32" i="4"/>
  <c r="AO32" i="4" s="1"/>
  <c r="AN32" i="4"/>
  <c r="AJ32" i="4"/>
  <c r="AL32" i="4" s="1"/>
  <c r="AH32" i="4"/>
  <c r="AG32" i="4"/>
  <c r="AI32" i="4" s="1"/>
  <c r="AE32" i="4"/>
  <c r="AD32" i="4"/>
  <c r="AF32" i="4" s="1"/>
  <c r="AA32" i="4"/>
  <c r="AC32" i="4" s="1"/>
  <c r="V32" i="4"/>
  <c r="S32" i="4"/>
  <c r="AB32" i="4"/>
  <c r="O32" i="4"/>
  <c r="Q32" i="4" s="1"/>
  <c r="Y32" i="4"/>
  <c r="X32" i="4"/>
  <c r="Z32" i="4" s="1"/>
  <c r="U32" i="4"/>
  <c r="W32" i="4" s="1"/>
  <c r="R32" i="4"/>
  <c r="T32" i="4" s="1"/>
  <c r="P32" i="4"/>
  <c r="A33" i="4"/>
  <c r="N30" i="4"/>
  <c r="AP30" i="4" s="1"/>
  <c r="K29" i="1" s="1"/>
  <c r="H30" i="3" s="1"/>
  <c r="I30" i="3" s="1"/>
  <c r="L30" i="3" s="1"/>
  <c r="H29" i="3"/>
  <c r="M28" i="1"/>
  <c r="I32" i="4"/>
  <c r="K32" i="4"/>
  <c r="H32" i="4"/>
  <c r="J32" i="4"/>
  <c r="F31" i="3"/>
  <c r="G31" i="3"/>
  <c r="O32" i="1"/>
  <c r="P32" i="1" s="1"/>
  <c r="T31" i="3"/>
  <c r="AD31" i="3" s="1"/>
  <c r="X31" i="3"/>
  <c r="AH31" i="3" s="1"/>
  <c r="Q31" i="3"/>
  <c r="AA31" i="3" s="1"/>
  <c r="V31" i="3"/>
  <c r="AF31" i="3" s="1"/>
  <c r="Y31" i="3"/>
  <c r="AI31" i="3" s="1"/>
  <c r="R31" i="3"/>
  <c r="AB31" i="3" s="1"/>
  <c r="S31" i="3"/>
  <c r="AC31" i="3" s="1"/>
  <c r="U31" i="3"/>
  <c r="AE31" i="3" s="1"/>
  <c r="W31" i="3"/>
  <c r="AG31" i="3" s="1"/>
  <c r="L32" i="1"/>
  <c r="P32" i="3"/>
  <c r="O32" i="3"/>
  <c r="A33" i="3"/>
  <c r="G32" i="3"/>
  <c r="B32" i="3"/>
  <c r="E32" i="3"/>
  <c r="D32" i="3"/>
  <c r="C32" i="3"/>
  <c r="B33" i="1"/>
  <c r="A33" i="1" s="1"/>
  <c r="R32" i="1"/>
  <c r="N28" i="1" l="1"/>
  <c r="J28" i="3"/>
  <c r="M28" i="3" s="1"/>
  <c r="K28" i="3"/>
  <c r="N28" i="3" s="1"/>
  <c r="I28" i="3"/>
  <c r="L28" i="3" s="1"/>
  <c r="B33" i="4"/>
  <c r="L31" i="4"/>
  <c r="M32" i="4" s="1"/>
  <c r="G33" i="4"/>
  <c r="E33" i="4"/>
  <c r="C33" i="4"/>
  <c r="O33" i="4" s="1"/>
  <c r="Q33" i="4" s="1"/>
  <c r="D33" i="4"/>
  <c r="A34" i="4"/>
  <c r="G34" i="4" s="1"/>
  <c r="F33" i="4"/>
  <c r="AN33" i="4" s="1"/>
  <c r="K30" i="3"/>
  <c r="N30" i="3" s="1"/>
  <c r="M29" i="1"/>
  <c r="N29" i="1" s="1"/>
  <c r="J30" i="3"/>
  <c r="M30" i="3" s="1"/>
  <c r="N31" i="4"/>
  <c r="AP31" i="4" s="1"/>
  <c r="K30" i="1" s="1"/>
  <c r="K29" i="3"/>
  <c r="N29" i="3" s="1"/>
  <c r="J29" i="3"/>
  <c r="M29" i="3" s="1"/>
  <c r="I29" i="3"/>
  <c r="L29" i="3" s="1"/>
  <c r="Q28" i="1"/>
  <c r="F32" i="3"/>
  <c r="L33" i="1"/>
  <c r="J32" i="1"/>
  <c r="W32" i="3"/>
  <c r="AG32" i="3" s="1"/>
  <c r="U32" i="3"/>
  <c r="AE32" i="3" s="1"/>
  <c r="Z32" i="3"/>
  <c r="AJ32" i="3" s="1"/>
  <c r="Y32" i="3"/>
  <c r="AI32" i="3" s="1"/>
  <c r="X32" i="3"/>
  <c r="AH32" i="3" s="1"/>
  <c r="V32" i="3"/>
  <c r="AF32" i="3" s="1"/>
  <c r="T32" i="3"/>
  <c r="AD32" i="3" s="1"/>
  <c r="S32" i="3"/>
  <c r="AC32" i="3" s="1"/>
  <c r="R32" i="3"/>
  <c r="AB32" i="3" s="1"/>
  <c r="Q32" i="3"/>
  <c r="AA32" i="3" s="1"/>
  <c r="P33" i="3"/>
  <c r="Z33" i="3" s="1"/>
  <c r="AJ33" i="3" s="1"/>
  <c r="O33" i="3"/>
  <c r="O33" i="1"/>
  <c r="P33" i="1" s="1"/>
  <c r="A34" i="3"/>
  <c r="E33" i="3"/>
  <c r="B33" i="3"/>
  <c r="D33" i="3"/>
  <c r="C33" i="3"/>
  <c r="B34" i="1"/>
  <c r="A34" i="1" s="1"/>
  <c r="R33" i="1"/>
  <c r="D34" i="4" l="1"/>
  <c r="K33" i="4"/>
  <c r="P33" i="4"/>
  <c r="H33" i="4"/>
  <c r="F34" i="4"/>
  <c r="E34" i="4"/>
  <c r="AG34" i="4" s="1"/>
  <c r="AI34" i="4" s="1"/>
  <c r="B34" i="4"/>
  <c r="AK33" i="4"/>
  <c r="I33" i="4"/>
  <c r="V33" i="4"/>
  <c r="AE34" i="4"/>
  <c r="U33" i="4"/>
  <c r="W33" i="4" s="1"/>
  <c r="AE33" i="4"/>
  <c r="AA33" i="4"/>
  <c r="AC33" i="4" s="1"/>
  <c r="AH33" i="4"/>
  <c r="AM33" i="4"/>
  <c r="AO33" i="4" s="1"/>
  <c r="A35" i="4"/>
  <c r="D35" i="4" s="1"/>
  <c r="X33" i="4"/>
  <c r="Z33" i="4" s="1"/>
  <c r="R33" i="4"/>
  <c r="T33" i="4" s="1"/>
  <c r="AJ33" i="4"/>
  <c r="AL33" i="4" s="1"/>
  <c r="J33" i="4"/>
  <c r="C34" i="4"/>
  <c r="Y33" i="4"/>
  <c r="S33" i="4"/>
  <c r="AB33" i="4"/>
  <c r="AD33" i="4"/>
  <c r="AF33" i="4" s="1"/>
  <c r="AG33" i="4"/>
  <c r="AI33" i="4" s="1"/>
  <c r="G35" i="4"/>
  <c r="C35" i="4"/>
  <c r="H31" i="3"/>
  <c r="M30" i="1"/>
  <c r="N30" i="1" s="1"/>
  <c r="Q29" i="1"/>
  <c r="F33" i="3"/>
  <c r="G33" i="3"/>
  <c r="J33" i="1"/>
  <c r="Q33" i="3"/>
  <c r="AA33" i="3" s="1"/>
  <c r="T33" i="3"/>
  <c r="AD33" i="3" s="1"/>
  <c r="Y33" i="3"/>
  <c r="AI33" i="3" s="1"/>
  <c r="V33" i="3"/>
  <c r="AF33" i="3" s="1"/>
  <c r="X33" i="3"/>
  <c r="AH33" i="3" s="1"/>
  <c r="R33" i="3"/>
  <c r="AB33" i="3" s="1"/>
  <c r="S33" i="3"/>
  <c r="AC33" i="3" s="1"/>
  <c r="U33" i="3"/>
  <c r="AE33" i="3" s="1"/>
  <c r="W33" i="3"/>
  <c r="AG33" i="3" s="1"/>
  <c r="P34" i="3"/>
  <c r="Z34" i="3" s="1"/>
  <c r="AJ34" i="3" s="1"/>
  <c r="O34" i="3"/>
  <c r="L34" i="1"/>
  <c r="A35" i="3"/>
  <c r="D34" i="3"/>
  <c r="E34" i="3"/>
  <c r="B34" i="3"/>
  <c r="C34" i="3"/>
  <c r="B35" i="1"/>
  <c r="A35" i="1" s="1"/>
  <c r="R34" i="1"/>
  <c r="O34" i="1"/>
  <c r="P34" i="1" s="1"/>
  <c r="I34" i="4" l="1"/>
  <c r="B35" i="4"/>
  <c r="Y34" i="4"/>
  <c r="AD34" i="4"/>
  <c r="AF34" i="4" s="1"/>
  <c r="J34" i="4"/>
  <c r="F35" i="4"/>
  <c r="AK34" i="4"/>
  <c r="L32" i="4"/>
  <c r="M33" i="4" s="1"/>
  <c r="AH34" i="4"/>
  <c r="AM34" i="4"/>
  <c r="AO34" i="4" s="1"/>
  <c r="AJ34" i="4"/>
  <c r="AL34" i="4" s="1"/>
  <c r="AN34" i="4"/>
  <c r="H34" i="4"/>
  <c r="L33" i="4" s="1"/>
  <c r="M34" i="4" s="1"/>
  <c r="K34" i="4"/>
  <c r="S34" i="4"/>
  <c r="U34" i="4"/>
  <c r="W34" i="4" s="1"/>
  <c r="V34" i="4"/>
  <c r="AB34" i="4"/>
  <c r="R34" i="4"/>
  <c r="T34" i="4" s="1"/>
  <c r="AN35" i="4"/>
  <c r="AM35" i="4"/>
  <c r="AO35" i="4" s="1"/>
  <c r="P35" i="4"/>
  <c r="R35" i="4"/>
  <c r="T35" i="4" s="1"/>
  <c r="S35" i="4"/>
  <c r="O35" i="4"/>
  <c r="Q35" i="4" s="1"/>
  <c r="AA34" i="4"/>
  <c r="AC34" i="4" s="1"/>
  <c r="X34" i="4"/>
  <c r="Z34" i="4" s="1"/>
  <c r="E35" i="4"/>
  <c r="O34" i="4"/>
  <c r="Q34" i="4" s="1"/>
  <c r="P34" i="4"/>
  <c r="J31" i="3"/>
  <c r="M31" i="3" s="1"/>
  <c r="K31" i="3"/>
  <c r="N31" i="3" s="1"/>
  <c r="I31" i="3"/>
  <c r="L31" i="3" s="1"/>
  <c r="Q30" i="1"/>
  <c r="O35" i="1"/>
  <c r="P35" i="1" s="1"/>
  <c r="A36" i="4"/>
  <c r="G34" i="3"/>
  <c r="J34" i="1"/>
  <c r="F34" i="3"/>
  <c r="S34" i="3"/>
  <c r="AC34" i="3" s="1"/>
  <c r="T34" i="3"/>
  <c r="AD34" i="3" s="1"/>
  <c r="V34" i="3"/>
  <c r="AF34" i="3" s="1"/>
  <c r="X34" i="3"/>
  <c r="AH34" i="3" s="1"/>
  <c r="Y34" i="3"/>
  <c r="AI34" i="3" s="1"/>
  <c r="Q34" i="3"/>
  <c r="AA34" i="3" s="1"/>
  <c r="R34" i="3"/>
  <c r="AB34" i="3" s="1"/>
  <c r="U34" i="3"/>
  <c r="AE34" i="3" s="1"/>
  <c r="W34" i="3"/>
  <c r="AG34" i="3" s="1"/>
  <c r="P35" i="3"/>
  <c r="X35" i="3" s="1"/>
  <c r="AH35" i="3" s="1"/>
  <c r="O35" i="3"/>
  <c r="A36" i="3"/>
  <c r="A4" i="1"/>
  <c r="E35" i="3"/>
  <c r="B35" i="3"/>
  <c r="D35" i="3"/>
  <c r="C35" i="3"/>
  <c r="R35" i="1"/>
  <c r="N32" i="4" l="1"/>
  <c r="AP32" i="4" s="1"/>
  <c r="K31" i="1" s="1"/>
  <c r="N33" i="4"/>
  <c r="AP33" i="4" s="1"/>
  <c r="K32" i="1" s="1"/>
  <c r="M32" i="1" s="1"/>
  <c r="O36" i="1"/>
  <c r="H35" i="4"/>
  <c r="L34" i="4" s="1"/>
  <c r="I35" i="4"/>
  <c r="K35" i="4"/>
  <c r="X35" i="4"/>
  <c r="Z35" i="4" s="1"/>
  <c r="AJ35" i="4"/>
  <c r="AL35" i="4" s="1"/>
  <c r="J35" i="4"/>
  <c r="AA35" i="4"/>
  <c r="AC35" i="4" s="1"/>
  <c r="Y35" i="4"/>
  <c r="AK35" i="4"/>
  <c r="V35" i="4"/>
  <c r="AD35" i="4"/>
  <c r="AF35" i="4" s="1"/>
  <c r="AG35" i="4"/>
  <c r="AI35" i="4" s="1"/>
  <c r="AE35" i="4"/>
  <c r="U35" i="4"/>
  <c r="W35" i="4" s="1"/>
  <c r="AB35" i="4"/>
  <c r="AH35" i="4"/>
  <c r="B36" i="4"/>
  <c r="F36" i="4"/>
  <c r="C36" i="4"/>
  <c r="G36" i="4"/>
  <c r="D36" i="4"/>
  <c r="E36" i="4"/>
  <c r="G35" i="3"/>
  <c r="F35" i="3"/>
  <c r="L35" i="1"/>
  <c r="L36" i="1" s="1"/>
  <c r="J35" i="1"/>
  <c r="G36" i="3" s="1"/>
  <c r="G4" i="3" s="1"/>
  <c r="T35" i="3"/>
  <c r="AD35" i="3" s="1"/>
  <c r="S35" i="3"/>
  <c r="AC35" i="3" s="1"/>
  <c r="Y35" i="3"/>
  <c r="AI35" i="3" s="1"/>
  <c r="W35" i="3"/>
  <c r="AG35" i="3" s="1"/>
  <c r="Z35" i="3"/>
  <c r="AJ35" i="3" s="1"/>
  <c r="R35" i="3"/>
  <c r="AB35" i="3" s="1"/>
  <c r="Q35" i="3"/>
  <c r="AA35" i="3" s="1"/>
  <c r="U35" i="3"/>
  <c r="AE35" i="3" s="1"/>
  <c r="V35" i="3"/>
  <c r="AF35" i="3" s="1"/>
  <c r="P36" i="3"/>
  <c r="Y36" i="3" s="1"/>
  <c r="AI36" i="3" s="1"/>
  <c r="O36" i="3"/>
  <c r="O4" i="3" s="1"/>
  <c r="B36" i="3"/>
  <c r="B4" i="3" s="1"/>
  <c r="E36" i="3"/>
  <c r="E4" i="3" s="1"/>
  <c r="K51" i="1" s="1"/>
  <c r="D36" i="3"/>
  <c r="D4" i="3" s="1"/>
  <c r="C36" i="3"/>
  <c r="C4" i="3" s="1"/>
  <c r="P36" i="1"/>
  <c r="J36" i="1" l="1"/>
  <c r="AH36" i="4"/>
  <c r="H33" i="3"/>
  <c r="AN36" i="4"/>
  <c r="M31" i="1"/>
  <c r="N31" i="1" s="1"/>
  <c r="Q31" i="1" s="1"/>
  <c r="H32" i="3"/>
  <c r="H36" i="4"/>
  <c r="L35" i="4" s="1"/>
  <c r="Y36" i="4"/>
  <c r="S36" i="4"/>
  <c r="AG36" i="4"/>
  <c r="AI36" i="4" s="1"/>
  <c r="O36" i="4"/>
  <c r="Q36" i="4" s="1"/>
  <c r="AE36" i="4"/>
  <c r="K36" i="4"/>
  <c r="R36" i="4"/>
  <c r="T36" i="4" s="1"/>
  <c r="AK36" i="4"/>
  <c r="I36" i="4"/>
  <c r="U36" i="4"/>
  <c r="W36" i="4" s="1"/>
  <c r="J36" i="4"/>
  <c r="P36" i="4"/>
  <c r="X36" i="4"/>
  <c r="Z36" i="4" s="1"/>
  <c r="V36" i="4"/>
  <c r="AJ36" i="4"/>
  <c r="AL36" i="4" s="1"/>
  <c r="M35" i="4"/>
  <c r="N34" i="4"/>
  <c r="AP34" i="4" s="1"/>
  <c r="K33" i="1" s="1"/>
  <c r="M33" i="1" s="1"/>
  <c r="AA36" i="4"/>
  <c r="AC36" i="4" s="1"/>
  <c r="AM36" i="4"/>
  <c r="AO36" i="4" s="1"/>
  <c r="AB36" i="4"/>
  <c r="AD36" i="4"/>
  <c r="AF36" i="4" s="1"/>
  <c r="M68" i="1"/>
  <c r="K68" i="1"/>
  <c r="AI4" i="3"/>
  <c r="K64" i="1" s="1"/>
  <c r="K65" i="1"/>
  <c r="M51" i="1"/>
  <c r="Q36" i="3"/>
  <c r="R36" i="3"/>
  <c r="AB36" i="3" s="1"/>
  <c r="AB4" i="3" s="1"/>
  <c r="K59" i="1" s="1"/>
  <c r="U36" i="3"/>
  <c r="AE36" i="3" s="1"/>
  <c r="AE4" i="3" s="1"/>
  <c r="K62" i="1" s="1"/>
  <c r="W36" i="3"/>
  <c r="AG36" i="3" s="1"/>
  <c r="AG4" i="3" s="1"/>
  <c r="K63" i="1" s="1"/>
  <c r="Z36" i="3"/>
  <c r="AJ36" i="3" s="1"/>
  <c r="AJ4" i="3" s="1"/>
  <c r="J64" i="1" s="1"/>
  <c r="S36" i="3"/>
  <c r="AC36" i="3" s="1"/>
  <c r="AC4" i="3" s="1"/>
  <c r="K60" i="1" s="1"/>
  <c r="T36" i="3"/>
  <c r="AD36" i="3" s="1"/>
  <c r="AD4" i="3" s="1"/>
  <c r="K61" i="1" s="1"/>
  <c r="V36" i="3"/>
  <c r="X36" i="3"/>
  <c r="F36" i="3"/>
  <c r="F4" i="3" s="1"/>
  <c r="Z4" i="3"/>
  <c r="J47" i="1" s="1"/>
  <c r="Y4" i="3"/>
  <c r="U4" i="3"/>
  <c r="R4" i="3"/>
  <c r="K33" i="3" l="1"/>
  <c r="N33" i="3" s="1"/>
  <c r="J33" i="3"/>
  <c r="M33" i="3" s="1"/>
  <c r="I33" i="3"/>
  <c r="L33" i="3" s="1"/>
  <c r="M36" i="4"/>
  <c r="N35" i="4"/>
  <c r="K32" i="3"/>
  <c r="N32" i="3" s="1"/>
  <c r="I32" i="3"/>
  <c r="L32" i="3" s="1"/>
  <c r="J32" i="3"/>
  <c r="M32" i="3" s="1"/>
  <c r="L36" i="4"/>
  <c r="N36" i="4" s="1"/>
  <c r="N32" i="1"/>
  <c r="Q32" i="1" s="1"/>
  <c r="T4" i="3"/>
  <c r="K44" i="1" s="1"/>
  <c r="M44" i="1" s="1"/>
  <c r="AP35" i="4"/>
  <c r="K34" i="1" s="1"/>
  <c r="H35" i="3" s="1"/>
  <c r="H34" i="3"/>
  <c r="S4" i="3"/>
  <c r="K43" i="1" s="1"/>
  <c r="M43" i="1" s="1"/>
  <c r="W4" i="3"/>
  <c r="K46" i="1" s="1"/>
  <c r="M61" i="1"/>
  <c r="M59" i="1"/>
  <c r="M64" i="1"/>
  <c r="M60" i="1"/>
  <c r="X4" i="3"/>
  <c r="J46" i="1" s="1"/>
  <c r="AH36" i="3"/>
  <c r="AH4" i="3" s="1"/>
  <c r="J63" i="1" s="1"/>
  <c r="M63" i="1" s="1"/>
  <c r="Q4" i="3"/>
  <c r="K41" i="1" s="1"/>
  <c r="M41" i="1" s="1"/>
  <c r="AA36" i="3"/>
  <c r="AA4" i="3" s="1"/>
  <c r="V4" i="3"/>
  <c r="J45" i="1" s="1"/>
  <c r="AF36" i="3"/>
  <c r="AF4" i="3" s="1"/>
  <c r="J62" i="1" s="1"/>
  <c r="M62" i="1" s="1"/>
  <c r="K48" i="1"/>
  <c r="M65" i="1"/>
  <c r="K45" i="1"/>
  <c r="K42" i="1"/>
  <c r="M42" i="1" s="1"/>
  <c r="K47" i="1"/>
  <c r="M47" i="1" s="1"/>
  <c r="AP36" i="4" l="1"/>
  <c r="K35" i="1" s="1"/>
  <c r="H36" i="3" s="1"/>
  <c r="N33" i="1"/>
  <c r="Q33" i="1" s="1"/>
  <c r="M34" i="1"/>
  <c r="K35" i="3"/>
  <c r="N35" i="3" s="1"/>
  <c r="J35" i="3"/>
  <c r="M35" i="3" s="1"/>
  <c r="I35" i="3"/>
  <c r="L35" i="3" s="1"/>
  <c r="K34" i="3"/>
  <c r="I34" i="3"/>
  <c r="J34" i="3"/>
  <c r="M46" i="1"/>
  <c r="M45" i="1"/>
  <c r="M48" i="1"/>
  <c r="P4" i="3"/>
  <c r="K58" i="1"/>
  <c r="M58" i="1" s="1"/>
  <c r="N61" i="1" s="1"/>
  <c r="AK4" i="3"/>
  <c r="K36" i="1" l="1"/>
  <c r="M35" i="1"/>
  <c r="M36" i="1" s="1"/>
  <c r="H4" i="3"/>
  <c r="C2" i="3" s="1"/>
  <c r="K36" i="3"/>
  <c r="N36" i="3" s="1"/>
  <c r="I36" i="3"/>
  <c r="L36" i="3" s="1"/>
  <c r="J36" i="3"/>
  <c r="M36" i="3" s="1"/>
  <c r="N34" i="1"/>
  <c r="Q34" i="1" s="1"/>
  <c r="N44" i="1"/>
  <c r="M34" i="3"/>
  <c r="J4" i="3"/>
  <c r="L40" i="1" s="1"/>
  <c r="M4" i="3"/>
  <c r="L57" i="1" s="1"/>
  <c r="L34" i="3"/>
  <c r="L4" i="3" s="1"/>
  <c r="K57" i="1" s="1"/>
  <c r="K66" i="1" s="1"/>
  <c r="K69" i="1" s="1"/>
  <c r="K70" i="1" s="1"/>
  <c r="I4" i="3"/>
  <c r="K40" i="1" s="1"/>
  <c r="K49" i="1" s="1"/>
  <c r="K52" i="1" s="1"/>
  <c r="K53" i="1" s="1"/>
  <c r="N34" i="3"/>
  <c r="N4" i="3" s="1"/>
  <c r="J57" i="1" s="1"/>
  <c r="K4" i="3"/>
  <c r="J40" i="1" s="1"/>
  <c r="N35" i="1" l="1"/>
  <c r="Q35" i="1" s="1"/>
  <c r="M40" i="1"/>
  <c r="M49" i="1" s="1"/>
  <c r="M52" i="1" s="1"/>
  <c r="M53" i="1" s="1"/>
  <c r="M57" i="1"/>
  <c r="M66" i="1" s="1"/>
  <c r="M69" i="1" s="1"/>
  <c r="M70" i="1" s="1"/>
  <c r="B2" i="3"/>
  <c r="B1" i="3"/>
  <c r="N36" i="1" l="1"/>
  <c r="Q36" i="1" s="1"/>
</calcChain>
</file>

<file path=xl/sharedStrings.xml><?xml version="1.0" encoding="utf-8"?>
<sst xmlns="http://schemas.openxmlformats.org/spreadsheetml/2006/main" count="491" uniqueCount="162">
  <si>
    <t>PRI</t>
  </si>
  <si>
    <t>ODH</t>
  </si>
  <si>
    <t>Celodnevna odsotnost</t>
  </si>
  <si>
    <t>Bolniška odsotnost</t>
  </si>
  <si>
    <t>Koriščenje ur</t>
  </si>
  <si>
    <t>Očetovski dopust</t>
  </si>
  <si>
    <t>Porodiška odsotnost</t>
  </si>
  <si>
    <t>Redni dopust</t>
  </si>
  <si>
    <t>Službena pot</t>
  </si>
  <si>
    <t>Študijski dopust</t>
  </si>
  <si>
    <t>Novo leto</t>
  </si>
  <si>
    <t>Prešernov dan</t>
  </si>
  <si>
    <t>Dan upora proti okupatorju</t>
  </si>
  <si>
    <t>Praznik dela</t>
  </si>
  <si>
    <t>Dan državnosti</t>
  </si>
  <si>
    <t>Dan reformacije</t>
  </si>
  <si>
    <t>Dan spomina na mrtve</t>
  </si>
  <si>
    <t>Božič</t>
  </si>
  <si>
    <t>Dan samostojnosti</t>
  </si>
  <si>
    <t>Velika noč</t>
  </si>
  <si>
    <t>Velikonočni ponedeljek</t>
  </si>
  <si>
    <t>Datum</t>
  </si>
  <si>
    <t>Praznik</t>
  </si>
  <si>
    <t>Marijino nebovzetje</t>
  </si>
  <si>
    <t>Leto</t>
  </si>
  <si>
    <t>Mesec</t>
  </si>
  <si>
    <t>Dnevna delovna obveza</t>
  </si>
  <si>
    <t>Urnik</t>
  </si>
  <si>
    <t>Polni delovni čas 40 ur</t>
  </si>
  <si>
    <t>Polovični delovni čas 20</t>
  </si>
  <si>
    <t>Krajši delovni čas 30</t>
  </si>
  <si>
    <t>Krajši delovni čas 12</t>
  </si>
  <si>
    <t>Krajši delovni čas 13</t>
  </si>
  <si>
    <t>Krajši delovni čas 27</t>
  </si>
  <si>
    <t>Krajši delovni čas 25</t>
  </si>
  <si>
    <t>Krajši delovni čas 28</t>
  </si>
  <si>
    <t>Krajši delovni čas 10</t>
  </si>
  <si>
    <t>Krajši delovni čas 5</t>
  </si>
  <si>
    <t>Krajši delovni čas 7</t>
  </si>
  <si>
    <t>Krajši delovni čas 16</t>
  </si>
  <si>
    <t>Krajši delovni čas 8</t>
  </si>
  <si>
    <t>Krajši delovni čas 35</t>
  </si>
  <si>
    <t>Krajši delovni čas 4</t>
  </si>
  <si>
    <t>Krajši delovni čas 1</t>
  </si>
  <si>
    <t>Krajši delovni čas 6</t>
  </si>
  <si>
    <t>Krajši delovni čas 39</t>
  </si>
  <si>
    <t>Krajši delovni čas 2</t>
  </si>
  <si>
    <t>Krajši delovni čas 24</t>
  </si>
  <si>
    <t>Krajši delovni čas 32</t>
  </si>
  <si>
    <t>Krajši delovni čas 36</t>
  </si>
  <si>
    <t>Krajši delovni čas 3</t>
  </si>
  <si>
    <t>Krajši delovni čas 22</t>
  </si>
  <si>
    <t>Leto:</t>
  </si>
  <si>
    <t>Mesec:</t>
  </si>
  <si>
    <t>Sob, Ned</t>
  </si>
  <si>
    <t>Brez delovne obveze 0</t>
  </si>
  <si>
    <t>Skupni mesečni saldo</t>
  </si>
  <si>
    <t>Prisotn. na delu</t>
  </si>
  <si>
    <t>Celodn. odsotn.</t>
  </si>
  <si>
    <t>ne</t>
  </si>
  <si>
    <t>da</t>
  </si>
  <si>
    <t>praznik</t>
  </si>
  <si>
    <t>Ned</t>
  </si>
  <si>
    <t>Sob</t>
  </si>
  <si>
    <t>Delovnik</t>
  </si>
  <si>
    <t>Prisotn. na delu
(ure)</t>
  </si>
  <si>
    <t>Celodn. odsotn.
(ure)</t>
  </si>
  <si>
    <t>Celodn. odsotn.
(dogodek)</t>
  </si>
  <si>
    <t>delovnik</t>
  </si>
  <si>
    <t>NE praznik</t>
  </si>
  <si>
    <t>NE Praznik</t>
  </si>
  <si>
    <t>SKUPAJ</t>
  </si>
  <si>
    <t>Prisotnost na delu</t>
  </si>
  <si>
    <t>Št. delovnikov v mesecu</t>
  </si>
  <si>
    <t>Št. evidentiranih dni</t>
  </si>
  <si>
    <t>Razlika</t>
  </si>
  <si>
    <t>Prisotn. na praznik
(dni)</t>
  </si>
  <si>
    <t>Prisotn. na sob ali ned
(dni)</t>
  </si>
  <si>
    <t>sob</t>
  </si>
  <si>
    <t>ned</t>
  </si>
  <si>
    <t>Prisotn. na delovnik, ki ni praznik
(dni)</t>
  </si>
  <si>
    <t>Praznik
(delovnik)</t>
  </si>
  <si>
    <t>Praznik
(sob, ned)</t>
  </si>
  <si>
    <t>Delovnik
(brez vpis. ur)</t>
  </si>
  <si>
    <t>Delovnik
(z vpis. urami)</t>
  </si>
  <si>
    <t>Praznik na delovnik
(ure)</t>
  </si>
  <si>
    <t>Praznik na delovnik
(dni)</t>
  </si>
  <si>
    <t xml:space="preserve">Celodnevna odsotnost  </t>
  </si>
  <si>
    <t>Prisotn. na delovnik, ki ni praznik
(ure)</t>
  </si>
  <si>
    <t>Prisotn. na sob ali ned
(ure)</t>
  </si>
  <si>
    <t>Prisotn. na praznik
(ure)</t>
  </si>
  <si>
    <t>Ure skupaj:</t>
  </si>
  <si>
    <t>Dni skupaj:</t>
  </si>
  <si>
    <t>Dnevna del. obveza:</t>
  </si>
  <si>
    <t>Število dni</t>
  </si>
  <si>
    <t>Število ur</t>
  </si>
  <si>
    <t>Skupna mes. del. obveza</t>
  </si>
  <si>
    <t>Prvi dogodek</t>
  </si>
  <si>
    <t>Prvi čas</t>
  </si>
  <si>
    <t>Zadnji dogodek</t>
  </si>
  <si>
    <t>Zadnji čas</t>
  </si>
  <si>
    <t>Delo preko polnoči</t>
  </si>
  <si>
    <t>Dodatno zjutraj</t>
  </si>
  <si>
    <t>Dodatno zvečer</t>
  </si>
  <si>
    <t>Začetek dneva</t>
  </si>
  <si>
    <t>Konec dneva</t>
  </si>
  <si>
    <t>ODH
2</t>
  </si>
  <si>
    <t>PRI
1</t>
  </si>
  <si>
    <t>PRI
2</t>
  </si>
  <si>
    <t>ODH
1</t>
  </si>
  <si>
    <t>PRI
3</t>
  </si>
  <si>
    <t>ODH
3</t>
  </si>
  <si>
    <t>SAL</t>
  </si>
  <si>
    <t>Simulator izračunavanja salda</t>
  </si>
  <si>
    <t>Namen:</t>
  </si>
  <si>
    <t>Dnevni absolutni saldo</t>
  </si>
  <si>
    <t>Mesečni absolutni saldo</t>
  </si>
  <si>
    <t>Mesečna delovna obveza</t>
  </si>
  <si>
    <t>Mesečni relativni saldo</t>
  </si>
  <si>
    <t>Navodila:</t>
  </si>
  <si>
    <t>- Pojasniti vpliv dnevne delovne obveze (urnik) na izračun salda pri celodnevnih odsotnostih, vikendih in praznikih.</t>
  </si>
  <si>
    <t>- Pojasniti razliko med Dnevnim absolutnim saldom (DAS), Mesečnim absolutnim saldom (MAS) in Mesečnim relativnim saldom (MRS).</t>
  </si>
  <si>
    <t>- V polja PRI in ODH vpišite čase prihodov in odhodov z dela.</t>
  </si>
  <si>
    <t>- V polju Celodnevna odstotnost izberite želeno celodnevno odsotnost.</t>
  </si>
  <si>
    <t>Pojasnila:</t>
  </si>
  <si>
    <t>- V saldo ur šteje čas med dvema sosednjima dogodkoma:</t>
  </si>
  <si>
    <t>- PRI, ODH</t>
  </si>
  <si>
    <t>- Delo preko polnoči velja, če veljata pogoja:</t>
  </si>
  <si>
    <t>- dan je zaključen z dogodkom PRI</t>
  </si>
  <si>
    <t>- Pri delu preko polnoči se šteje v saldo:</t>
  </si>
  <si>
    <t>- v prvem dnevu:            od zadnjega dogodka PRI do 24:00</t>
  </si>
  <si>
    <t>- leto</t>
  </si>
  <si>
    <t>- mesec</t>
  </si>
  <si>
    <t xml:space="preserve">- Celodnevne odsotnosti prispevajo k saldu ur po naslednjih pravilih: </t>
  </si>
  <si>
    <t>- dnevno delovno obvezo (DDO)</t>
  </si>
  <si>
    <t xml:space="preserve"> (Če DDO = 0, celodnevne odsotnosti in prazniki ne prispevajo ničesar k saldu ur!)</t>
  </si>
  <si>
    <t>DDO</t>
  </si>
  <si>
    <t xml:space="preserve">- Prazniki prispevajo k saldu ur po naslednjih pravilih: </t>
  </si>
  <si>
    <t>vprašanja in pripombe:    Mitja.Lasic@ijs.si</t>
  </si>
  <si>
    <t>Praznik:</t>
  </si>
  <si>
    <t>- priznane ure zaradi praznika</t>
  </si>
  <si>
    <t>Prisotnost na delu:</t>
  </si>
  <si>
    <t>Celodnevna odsotnost:</t>
  </si>
  <si>
    <t>- priznane ure na osnovi vpisane celodnevne odsotnosti</t>
  </si>
  <si>
    <t>- priznane ure na osnovi vpisanih dogodkov PRI in ODH</t>
  </si>
  <si>
    <t>Dnevni absolutni saldo:</t>
  </si>
  <si>
    <t>- vsota vseh priznanih ur v dnevu   (= Praznik + Prisotnost na delu + Celodnevna odsotnost)</t>
  </si>
  <si>
    <t>Mesečni absolutni saldo:</t>
  </si>
  <si>
    <t>- vsota dnevnih absolutnih saldov v dnevih od prvega dne v mesecu do tekočega dne</t>
  </si>
  <si>
    <t>Dnevna delovna obveza:</t>
  </si>
  <si>
    <t>- dnevna delovna obveza v dnevu   (= DDO)</t>
  </si>
  <si>
    <t>Mesečna delovna obveza:</t>
  </si>
  <si>
    <t>- vsota vseh DDO v dnevih od prvega dne v mesecu do tekočega dne</t>
  </si>
  <si>
    <t>Mesečni relativni saldo:</t>
  </si>
  <si>
    <t>- razlika med Mesečno delovno obvezo in Mesečnim absolutnim saldom (+ / -)</t>
  </si>
  <si>
    <t>saldo ur:</t>
  </si>
  <si>
    <t>stolpci:</t>
  </si>
  <si>
    <t>- Izberite:</t>
  </si>
  <si>
    <t>V 1.2</t>
  </si>
  <si>
    <t>- prvi naslednji dan ima kot prvi dogodek v dnevu vpisan ODH</t>
  </si>
  <si>
    <t>- v naslednjem dnevu:   od 00:00 do prvega dogodka ODH</t>
  </si>
  <si>
    <t>- PRI, PRI            (razen pri prehodu preko polnoči)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</si>
</sst>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/yyyy;@"/>
    <numFmt numFmtId="165" formatCode="hh:mm"/>
    <numFmt numFmtId="166" formatCode="[h]:mm"/>
    <numFmt numFmtId="167" formatCode="d/m/yyyy\ \(ddd\)"/>
  </numFmts>
  <fonts count="12" x14ac:knownFonts="1"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0"/>
      <name val="Arial"/>
      <family val="2"/>
      <charset val="238"/>
    </font>
    <font>
      <u/>
      <sz val="11"/>
      <color theme="10"/>
      <name val="Arial"/>
      <family val="2"/>
      <charset val="238"/>
    </font>
    <font>
      <sz val="11"/>
      <color rgb="FFFF0000"/>
      <name val="Arial"/>
      <family val="2"/>
      <charset val="238"/>
    </font>
    <font>
      <sz val="18"/>
      <color theme="1"/>
      <name val="Arial"/>
      <family val="2"/>
      <charset val="238"/>
    </font>
    <font>
      <u/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69">
    <xf numFmtId="0" fontId="0" fillId="0" borderId="0" xfId="0"/>
    <xf numFmtId="165" fontId="2" fillId="0" borderId="1" xfId="0" applyNumberFormat="1" applyFont="1" applyBorder="1" applyAlignment="1" applyProtection="1">
      <alignment vertical="top"/>
      <protection locked="0"/>
    </xf>
    <xf numFmtId="164" fontId="2" fillId="5" borderId="1" xfId="0" applyNumberFormat="1" applyFont="1" applyFill="1" applyBorder="1" applyAlignment="1" applyProtection="1">
      <alignment vertical="top"/>
    </xf>
    <xf numFmtId="165" fontId="2" fillId="6" borderId="0" xfId="0" applyNumberFormat="1" applyFont="1" applyFill="1" applyAlignment="1" applyProtection="1">
      <alignment vertical="top"/>
    </xf>
    <xf numFmtId="0" fontId="2" fillId="6" borderId="0" xfId="0" applyFont="1" applyFill="1" applyAlignment="1" applyProtection="1">
      <alignment vertical="top"/>
    </xf>
    <xf numFmtId="165" fontId="3" fillId="2" borderId="1" xfId="0" applyNumberFormat="1" applyFont="1" applyFill="1" applyBorder="1" applyAlignment="1" applyProtection="1">
      <alignment horizontal="center" vertical="center" wrapText="1"/>
    </xf>
    <xf numFmtId="165" fontId="3" fillId="4" borderId="1" xfId="0" applyNumberFormat="1" applyFont="1" applyFill="1" applyBorder="1" applyAlignment="1" applyProtection="1">
      <alignment horizontal="center" vertical="center" wrapText="1"/>
    </xf>
    <xf numFmtId="0" fontId="3" fillId="6" borderId="0" xfId="0" applyFont="1" applyFill="1" applyAlignment="1" applyProtection="1">
      <alignment vertical="center" wrapText="1"/>
    </xf>
    <xf numFmtId="166" fontId="2" fillId="6" borderId="0" xfId="0" applyNumberFormat="1" applyFont="1" applyFill="1" applyBorder="1" applyAlignment="1" applyProtection="1">
      <alignment vertical="top"/>
    </xf>
    <xf numFmtId="164" fontId="2" fillId="6" borderId="0" xfId="0" applyNumberFormat="1" applyFont="1" applyFill="1" applyAlignment="1" applyProtection="1">
      <alignment vertical="top"/>
    </xf>
    <xf numFmtId="20" fontId="2" fillId="6" borderId="0" xfId="0" applyNumberFormat="1" applyFont="1" applyFill="1" applyAlignment="1" applyProtection="1">
      <alignment vertical="top"/>
    </xf>
    <xf numFmtId="20" fontId="2" fillId="0" borderId="1" xfId="0" applyNumberFormat="1" applyFont="1" applyBorder="1" applyAlignment="1" applyProtection="1">
      <alignment vertical="top"/>
      <protection locked="0"/>
    </xf>
    <xf numFmtId="165" fontId="3" fillId="3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2" fillId="5" borderId="1" xfId="0" applyFont="1" applyFill="1" applyBorder="1" applyAlignment="1" applyProtection="1">
      <alignment vertical="top"/>
    </xf>
    <xf numFmtId="20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6" borderId="0" xfId="0" applyFont="1" applyFill="1" applyAlignment="1" applyProtection="1">
      <alignment horizontal="left" vertical="top"/>
    </xf>
    <xf numFmtId="0" fontId="3" fillId="0" borderId="0" xfId="0" applyFont="1" applyAlignment="1" applyProtection="1">
      <alignment horizontal="left" vertical="center" wrapText="1"/>
    </xf>
    <xf numFmtId="20" fontId="2" fillId="7" borderId="6" xfId="0" applyNumberFormat="1" applyFont="1" applyFill="1" applyBorder="1" applyAlignment="1" applyProtection="1">
      <alignment vertical="top"/>
    </xf>
    <xf numFmtId="166" fontId="2" fillId="7" borderId="6" xfId="0" applyNumberFormat="1" applyFont="1" applyFill="1" applyBorder="1" applyAlignment="1" applyProtection="1">
      <alignment vertical="top"/>
    </xf>
    <xf numFmtId="166" fontId="2" fillId="7" borderId="4" xfId="0" applyNumberFormat="1" applyFont="1" applyFill="1" applyBorder="1" applyAlignment="1" applyProtection="1">
      <alignment vertical="top"/>
    </xf>
    <xf numFmtId="20" fontId="2" fillId="7" borderId="4" xfId="0" applyNumberFormat="1" applyFont="1" applyFill="1" applyBorder="1" applyAlignment="1" applyProtection="1">
      <alignment vertical="top"/>
    </xf>
    <xf numFmtId="167" fontId="2" fillId="7" borderId="1" xfId="0" applyNumberFormat="1" applyFont="1" applyFill="1" applyBorder="1" applyAlignment="1" applyProtection="1">
      <alignment vertical="top"/>
    </xf>
    <xf numFmtId="20" fontId="3" fillId="10" borderId="1" xfId="0" applyNumberFormat="1" applyFont="1" applyFill="1" applyBorder="1" applyAlignment="1" applyProtection="1">
      <alignment horizontal="center" vertical="center" wrapText="1"/>
    </xf>
    <xf numFmtId="165" fontId="3" fillId="9" borderId="1" xfId="0" applyNumberFormat="1" applyFont="1" applyFill="1" applyBorder="1" applyAlignment="1" applyProtection="1">
      <alignment horizontal="center" vertical="center" wrapText="1"/>
    </xf>
    <xf numFmtId="165" fontId="3" fillId="10" borderId="1" xfId="0" applyNumberFormat="1" applyFont="1" applyFill="1" applyBorder="1" applyAlignment="1" applyProtection="1">
      <alignment horizontal="center" vertical="center" wrapText="1"/>
    </xf>
    <xf numFmtId="165" fontId="4" fillId="11" borderId="1" xfId="0" applyNumberFormat="1" applyFont="1" applyFill="1" applyBorder="1" applyAlignment="1" applyProtection="1">
      <alignment horizontal="center" vertical="center" wrapText="1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165" fontId="4" fillId="4" borderId="1" xfId="0" applyNumberFormat="1" applyFont="1" applyFill="1" applyBorder="1" applyAlignment="1" applyProtection="1">
      <alignment horizontal="center" vertical="center" wrapText="1"/>
    </xf>
    <xf numFmtId="166" fontId="2" fillId="7" borderId="9" xfId="0" applyNumberFormat="1" applyFont="1" applyFill="1" applyBorder="1" applyAlignment="1" applyProtection="1">
      <alignment vertical="top"/>
    </xf>
    <xf numFmtId="166" fontId="2" fillId="7" borderId="12" xfId="0" applyNumberFormat="1" applyFont="1" applyFill="1" applyBorder="1" applyAlignment="1" applyProtection="1">
      <alignment vertical="top"/>
    </xf>
    <xf numFmtId="166" fontId="2" fillId="7" borderId="11" xfId="0" applyNumberFormat="1" applyFont="1" applyFill="1" applyBorder="1" applyAlignment="1" applyProtection="1">
      <alignment vertical="top"/>
    </xf>
    <xf numFmtId="164" fontId="3" fillId="5" borderId="6" xfId="0" applyNumberFormat="1" applyFont="1" applyFill="1" applyBorder="1" applyAlignment="1" applyProtection="1">
      <alignment horizontal="center" vertical="center" wrapText="1"/>
    </xf>
    <xf numFmtId="0" fontId="3" fillId="6" borderId="0" xfId="0" applyFont="1" applyFill="1" applyAlignment="1" applyProtection="1">
      <alignment horizontal="left" vertical="center" wrapText="1"/>
    </xf>
    <xf numFmtId="0" fontId="2" fillId="0" borderId="0" xfId="0" applyFont="1" applyAlignment="1">
      <alignment vertical="top"/>
    </xf>
    <xf numFmtId="20" fontId="2" fillId="0" borderId="0" xfId="0" applyNumberFormat="1" applyFont="1" applyAlignment="1">
      <alignment vertical="top"/>
    </xf>
    <xf numFmtId="1" fontId="2" fillId="0" borderId="1" xfId="0" applyNumberFormat="1" applyFont="1" applyBorder="1" applyAlignment="1">
      <alignment horizontal="center" vertical="top"/>
    </xf>
    <xf numFmtId="20" fontId="2" fillId="0" borderId="1" xfId="0" applyNumberFormat="1" applyFont="1" applyBorder="1" applyAlignment="1">
      <alignment horizontal="center" vertical="top"/>
    </xf>
    <xf numFmtId="20" fontId="2" fillId="0" borderId="1" xfId="0" applyNumberFormat="1" applyFont="1" applyBorder="1" applyAlignment="1">
      <alignment horizontal="left" vertical="top"/>
    </xf>
    <xf numFmtId="1" fontId="2" fillId="0" borderId="1" xfId="0" applyNumberFormat="1" applyFont="1" applyFill="1" applyBorder="1" applyAlignment="1">
      <alignment horizontal="center" vertical="top"/>
    </xf>
    <xf numFmtId="166" fontId="2" fillId="0" borderId="1" xfId="0" applyNumberFormat="1" applyFont="1" applyFill="1" applyBorder="1" applyAlignment="1">
      <alignment horizontal="center" vertical="top"/>
    </xf>
    <xf numFmtId="0" fontId="4" fillId="6" borderId="0" xfId="0" applyFont="1" applyFill="1" applyAlignment="1" applyProtection="1">
      <alignment horizontal="left" vertical="top" wrapText="1"/>
    </xf>
    <xf numFmtId="165" fontId="4" fillId="6" borderId="0" xfId="0" applyNumberFormat="1" applyFont="1" applyFill="1" applyAlignment="1" applyProtection="1">
      <alignment horizontal="left" vertical="top" wrapText="1"/>
    </xf>
    <xf numFmtId="20" fontId="4" fillId="6" borderId="0" xfId="0" applyNumberFormat="1" applyFont="1" applyFill="1" applyAlignment="1" applyProtection="1">
      <alignment horizontal="left" vertical="top" wrapText="1"/>
    </xf>
    <xf numFmtId="165" fontId="4" fillId="6" borderId="13" xfId="0" applyNumberFormat="1" applyFont="1" applyFill="1" applyBorder="1" applyAlignment="1" applyProtection="1">
      <alignment horizontal="left" vertical="top" wrapText="1"/>
    </xf>
    <xf numFmtId="165" fontId="4" fillId="6" borderId="0" xfId="0" applyNumberFormat="1" applyFont="1" applyFill="1" applyAlignment="1" applyProtection="1">
      <alignment vertical="top"/>
    </xf>
    <xf numFmtId="165" fontId="4" fillId="6" borderId="8" xfId="0" applyNumberFormat="1" applyFont="1" applyFill="1" applyBorder="1" applyAlignment="1" applyProtection="1">
      <alignment horizontal="left" vertical="top" wrapText="1"/>
    </xf>
    <xf numFmtId="165" fontId="4" fillId="6" borderId="13" xfId="0" applyNumberFormat="1" applyFont="1" applyFill="1" applyBorder="1" applyAlignment="1" applyProtection="1">
      <alignment vertical="top"/>
    </xf>
    <xf numFmtId="165" fontId="4" fillId="6" borderId="14" xfId="0" applyNumberFormat="1" applyFont="1" applyFill="1" applyBorder="1" applyAlignment="1" applyProtection="1">
      <alignment horizontal="left" vertical="top" wrapText="1"/>
    </xf>
    <xf numFmtId="1" fontId="4" fillId="6" borderId="7" xfId="0" applyNumberFormat="1" applyFont="1" applyFill="1" applyBorder="1" applyAlignment="1" applyProtection="1">
      <alignment horizontal="right" vertical="top"/>
    </xf>
    <xf numFmtId="1" fontId="2" fillId="0" borderId="0" xfId="0" applyNumberFormat="1" applyFont="1" applyAlignment="1">
      <alignment vertical="top"/>
    </xf>
    <xf numFmtId="0" fontId="4" fillId="6" borderId="0" xfId="0" applyFont="1" applyFill="1" applyAlignment="1" applyProtection="1">
      <alignment vertical="top"/>
    </xf>
    <xf numFmtId="164" fontId="4" fillId="6" borderId="0" xfId="0" applyNumberFormat="1" applyFont="1" applyFill="1" applyAlignment="1" applyProtection="1">
      <alignment vertical="top"/>
    </xf>
    <xf numFmtId="20" fontId="4" fillId="6" borderId="0" xfId="0" applyNumberFormat="1" applyFont="1" applyFill="1" applyAlignment="1" applyProtection="1">
      <alignment vertical="top"/>
    </xf>
    <xf numFmtId="0" fontId="4" fillId="6" borderId="0" xfId="0" applyFont="1" applyFill="1" applyAlignment="1" applyProtection="1">
      <alignment horizontal="left" vertical="top"/>
    </xf>
    <xf numFmtId="165" fontId="4" fillId="6" borderId="0" xfId="0" applyNumberFormat="1" applyFont="1" applyFill="1" applyBorder="1" applyAlignment="1" applyProtection="1">
      <alignment vertical="top"/>
    </xf>
    <xf numFmtId="0" fontId="4" fillId="0" borderId="0" xfId="0" applyFont="1" applyAlignment="1">
      <alignment vertical="top"/>
    </xf>
    <xf numFmtId="20" fontId="4" fillId="0" borderId="0" xfId="0" applyNumberFormat="1" applyFont="1" applyAlignment="1">
      <alignment vertical="top"/>
    </xf>
    <xf numFmtId="1" fontId="4" fillId="0" borderId="0" xfId="0" applyNumberFormat="1" applyFont="1" applyAlignment="1">
      <alignment vertical="top"/>
    </xf>
    <xf numFmtId="0" fontId="4" fillId="13" borderId="1" xfId="0" applyFont="1" applyFill="1" applyBorder="1" applyAlignment="1">
      <alignment vertical="top" wrapText="1"/>
    </xf>
    <xf numFmtId="20" fontId="4" fillId="11" borderId="1" xfId="0" applyNumberFormat="1" applyFont="1" applyFill="1" applyBorder="1" applyAlignment="1" applyProtection="1">
      <alignment horizontal="center" vertical="top" wrapText="1"/>
    </xf>
    <xf numFmtId="1" fontId="4" fillId="11" borderId="1" xfId="0" applyNumberFormat="1" applyFont="1" applyFill="1" applyBorder="1" applyAlignment="1" applyProtection="1">
      <alignment horizontal="center" vertical="top" wrapText="1"/>
    </xf>
    <xf numFmtId="1" fontId="4" fillId="2" borderId="1" xfId="0" applyNumberFormat="1" applyFont="1" applyFill="1" applyBorder="1" applyAlignment="1" applyProtection="1">
      <alignment horizontal="center" vertical="top" wrapText="1"/>
    </xf>
    <xf numFmtId="165" fontId="4" fillId="4" borderId="1" xfId="0" applyNumberFormat="1" applyFont="1" applyFill="1" applyBorder="1" applyAlignment="1" applyProtection="1">
      <alignment horizontal="left" vertical="top" wrapText="1"/>
    </xf>
    <xf numFmtId="0" fontId="4" fillId="0" borderId="0" xfId="0" applyFont="1" applyAlignment="1">
      <alignment vertical="top" wrapText="1"/>
    </xf>
    <xf numFmtId="166" fontId="4" fillId="12" borderId="3" xfId="0" applyNumberFormat="1" applyFont="1" applyFill="1" applyBorder="1" applyAlignment="1" applyProtection="1">
      <alignment vertical="top"/>
    </xf>
    <xf numFmtId="166" fontId="4" fillId="12" borderId="4" xfId="0" applyNumberFormat="1" applyFont="1" applyFill="1" applyBorder="1" applyAlignment="1" applyProtection="1">
      <alignment vertical="top"/>
    </xf>
    <xf numFmtId="166" fontId="4" fillId="12" borderId="5" xfId="0" applyNumberFormat="1" applyFont="1" applyFill="1" applyBorder="1" applyAlignment="1" applyProtection="1">
      <alignment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20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1" fontId="4" fillId="6" borderId="15" xfId="0" applyNumberFormat="1" applyFont="1" applyFill="1" applyBorder="1" applyAlignment="1" applyProtection="1">
      <alignment vertical="top"/>
    </xf>
    <xf numFmtId="1" fontId="4" fillId="6" borderId="14" xfId="0" applyNumberFormat="1" applyFont="1" applyFill="1" applyBorder="1" applyAlignment="1" applyProtection="1">
      <alignment vertical="top"/>
    </xf>
    <xf numFmtId="1" fontId="4" fillId="6" borderId="0" xfId="0" applyNumberFormat="1" applyFont="1" applyFill="1" applyAlignment="1" applyProtection="1">
      <alignment vertical="top"/>
    </xf>
    <xf numFmtId="1" fontId="4" fillId="6" borderId="0" xfId="0" applyNumberFormat="1" applyFont="1" applyFill="1" applyBorder="1" applyAlignment="1" applyProtection="1">
      <alignment vertical="top"/>
    </xf>
    <xf numFmtId="165" fontId="4" fillId="6" borderId="0" xfId="0" applyNumberFormat="1" applyFont="1" applyFill="1" applyAlignment="1" applyProtection="1">
      <alignment horizontal="center" vertical="center"/>
    </xf>
    <xf numFmtId="0" fontId="4" fillId="6" borderId="0" xfId="0" applyFont="1" applyFill="1" applyBorder="1" applyAlignment="1" applyProtection="1">
      <alignment vertical="top"/>
    </xf>
    <xf numFmtId="165" fontId="4" fillId="6" borderId="0" xfId="0" applyNumberFormat="1" applyFont="1" applyFill="1" applyBorder="1" applyAlignment="1" applyProtection="1">
      <alignment horizontal="left" vertical="top" wrapText="1"/>
    </xf>
    <xf numFmtId="0" fontId="4" fillId="6" borderId="0" xfId="0" applyFont="1" applyFill="1" applyBorder="1" applyAlignment="1" applyProtection="1">
      <alignment horizontal="left" vertical="top" wrapText="1"/>
    </xf>
    <xf numFmtId="1" fontId="4" fillId="6" borderId="0" xfId="0" applyNumberFormat="1" applyFont="1" applyFill="1" applyBorder="1" applyAlignment="1" applyProtection="1">
      <alignment horizontal="right" vertical="top"/>
    </xf>
    <xf numFmtId="166" fontId="4" fillId="12" borderId="6" xfId="0" applyNumberFormat="1" applyFont="1" applyFill="1" applyBorder="1" applyAlignment="1" applyProtection="1">
      <alignment vertical="top"/>
    </xf>
    <xf numFmtId="167" fontId="2" fillId="0" borderId="0" xfId="0" applyNumberFormat="1" applyFont="1" applyAlignment="1">
      <alignment vertical="top"/>
    </xf>
    <xf numFmtId="167" fontId="4" fillId="14" borderId="1" xfId="0" applyNumberFormat="1" applyFont="1" applyFill="1" applyBorder="1" applyAlignment="1">
      <alignment vertical="top" wrapText="1"/>
    </xf>
    <xf numFmtId="167" fontId="2" fillId="0" borderId="1" xfId="0" applyNumberFormat="1" applyFont="1" applyBorder="1" applyAlignment="1">
      <alignment vertical="top"/>
    </xf>
    <xf numFmtId="1" fontId="2" fillId="16" borderId="1" xfId="0" applyNumberFormat="1" applyFont="1" applyFill="1" applyBorder="1" applyAlignment="1">
      <alignment horizontal="center" vertical="top"/>
    </xf>
    <xf numFmtId="165" fontId="4" fillId="6" borderId="15" xfId="0" applyNumberFormat="1" applyFont="1" applyFill="1" applyBorder="1" applyAlignment="1" applyProtection="1">
      <alignment vertical="top"/>
    </xf>
    <xf numFmtId="165" fontId="4" fillId="6" borderId="2" xfId="0" applyNumberFormat="1" applyFont="1" applyFill="1" applyBorder="1" applyAlignment="1" applyProtection="1">
      <alignment vertical="top"/>
    </xf>
    <xf numFmtId="165" fontId="4" fillId="6" borderId="10" xfId="0" applyNumberFormat="1" applyFont="1" applyFill="1" applyBorder="1" applyAlignment="1" applyProtection="1">
      <alignment vertical="top"/>
    </xf>
    <xf numFmtId="165" fontId="4" fillId="6" borderId="6" xfId="0" applyNumberFormat="1" applyFont="1" applyFill="1" applyBorder="1" applyAlignment="1" applyProtection="1">
      <alignment vertical="top"/>
    </xf>
    <xf numFmtId="166" fontId="4" fillId="0" borderId="0" xfId="0" applyNumberFormat="1" applyFont="1" applyAlignment="1">
      <alignment vertical="top"/>
    </xf>
    <xf numFmtId="166" fontId="2" fillId="0" borderId="1" xfId="0" applyNumberFormat="1" applyFont="1" applyBorder="1" applyAlignment="1">
      <alignment horizontal="center" vertical="top"/>
    </xf>
    <xf numFmtId="166" fontId="2" fillId="16" borderId="1" xfId="0" applyNumberFormat="1" applyFont="1" applyFill="1" applyBorder="1" applyAlignment="1">
      <alignment horizontal="center" vertical="top"/>
    </xf>
    <xf numFmtId="1" fontId="4" fillId="6" borderId="15" xfId="0" applyNumberFormat="1" applyFont="1" applyFill="1" applyBorder="1" applyAlignment="1" applyProtection="1">
      <alignment horizontal="center" vertical="center"/>
    </xf>
    <xf numFmtId="164" fontId="4" fillId="6" borderId="13" xfId="0" applyNumberFormat="1" applyFont="1" applyFill="1" applyBorder="1" applyAlignment="1" applyProtection="1">
      <alignment vertical="top"/>
    </xf>
    <xf numFmtId="20" fontId="4" fillId="6" borderId="13" xfId="0" applyNumberFormat="1" applyFont="1" applyFill="1" applyBorder="1" applyAlignment="1" applyProtection="1">
      <alignment vertical="top"/>
    </xf>
    <xf numFmtId="166" fontId="4" fillId="6" borderId="7" xfId="0" applyNumberFormat="1" applyFont="1" applyFill="1" applyBorder="1" applyAlignment="1" applyProtection="1">
      <alignment horizontal="right" vertical="top"/>
    </xf>
    <xf numFmtId="166" fontId="4" fillId="6" borderId="0" xfId="0" applyNumberFormat="1" applyFont="1" applyFill="1" applyAlignment="1" applyProtection="1">
      <alignment vertical="top"/>
    </xf>
    <xf numFmtId="166" fontId="4" fillId="6" borderId="15" xfId="0" applyNumberFormat="1" applyFont="1" applyFill="1" applyBorder="1" applyAlignment="1" applyProtection="1">
      <alignment vertical="top"/>
    </xf>
    <xf numFmtId="166" fontId="4" fillId="6" borderId="15" xfId="0" applyNumberFormat="1" applyFont="1" applyFill="1" applyBorder="1" applyAlignment="1" applyProtection="1">
      <alignment horizontal="center" vertical="center"/>
    </xf>
    <xf numFmtId="166" fontId="4" fillId="6" borderId="14" xfId="0" applyNumberFormat="1" applyFont="1" applyFill="1" applyBorder="1" applyAlignment="1" applyProtection="1">
      <alignment vertical="top"/>
    </xf>
    <xf numFmtId="166" fontId="4" fillId="6" borderId="0" xfId="0" applyNumberFormat="1" applyFont="1" applyFill="1" applyBorder="1" applyAlignment="1" applyProtection="1">
      <alignment vertical="top"/>
    </xf>
    <xf numFmtId="165" fontId="4" fillId="17" borderId="1" xfId="0" applyNumberFormat="1" applyFont="1" applyFill="1" applyBorder="1" applyAlignment="1" applyProtection="1">
      <alignment horizontal="center" vertical="top" wrapText="1"/>
    </xf>
    <xf numFmtId="166" fontId="4" fillId="15" borderId="1" xfId="0" applyNumberFormat="1" applyFont="1" applyFill="1" applyBorder="1" applyAlignment="1" applyProtection="1">
      <alignment horizontal="left" vertical="top" wrapText="1"/>
    </xf>
    <xf numFmtId="165" fontId="4" fillId="14" borderId="1" xfId="0" applyNumberFormat="1" applyFont="1" applyFill="1" applyBorder="1" applyAlignment="1" applyProtection="1">
      <alignment horizontal="center" vertical="top" wrapText="1"/>
    </xf>
    <xf numFmtId="167" fontId="4" fillId="2" borderId="1" xfId="0" applyNumberFormat="1" applyFont="1" applyFill="1" applyBorder="1" applyAlignment="1">
      <alignment horizontal="left" vertical="top"/>
    </xf>
    <xf numFmtId="166" fontId="4" fillId="2" borderId="1" xfId="0" applyNumberFormat="1" applyFont="1" applyFill="1" applyBorder="1" applyAlignment="1">
      <alignment horizontal="left" vertical="top"/>
    </xf>
    <xf numFmtId="1" fontId="4" fillId="12" borderId="1" xfId="0" applyNumberFormat="1" applyFont="1" applyFill="1" applyBorder="1" applyAlignment="1">
      <alignment horizontal="center" vertical="top"/>
    </xf>
    <xf numFmtId="166" fontId="4" fillId="12" borderId="1" xfId="0" applyNumberFormat="1" applyFont="1" applyFill="1" applyBorder="1" applyAlignment="1">
      <alignment horizontal="center" vertical="top"/>
    </xf>
    <xf numFmtId="166" fontId="4" fillId="5" borderId="1" xfId="0" applyNumberFormat="1" applyFont="1" applyFill="1" applyBorder="1" applyAlignment="1" applyProtection="1">
      <alignment horizontal="center" vertical="top" wrapText="1"/>
    </xf>
    <xf numFmtId="166" fontId="2" fillId="0" borderId="0" xfId="0" applyNumberFormat="1" applyFont="1" applyAlignment="1">
      <alignment vertical="top"/>
    </xf>
    <xf numFmtId="164" fontId="5" fillId="6" borderId="0" xfId="0" applyNumberFormat="1" applyFont="1" applyFill="1" applyAlignment="1" applyProtection="1"/>
    <xf numFmtId="164" fontId="5" fillId="6" borderId="0" xfId="0" applyNumberFormat="1" applyFont="1" applyFill="1" applyAlignment="1" applyProtection="1">
      <alignment horizontal="left" wrapText="1"/>
    </xf>
    <xf numFmtId="165" fontId="4" fillId="6" borderId="18" xfId="0" applyNumberFormat="1" applyFont="1" applyFill="1" applyBorder="1" applyAlignment="1" applyProtection="1">
      <alignment horizontal="left" vertical="top" wrapText="1"/>
    </xf>
    <xf numFmtId="1" fontId="4" fillId="6" borderId="19" xfId="0" applyNumberFormat="1" applyFont="1" applyFill="1" applyBorder="1" applyAlignment="1" applyProtection="1">
      <alignment horizontal="right" vertical="top"/>
    </xf>
    <xf numFmtId="1" fontId="4" fillId="6" borderId="17" xfId="0" applyNumberFormat="1" applyFont="1" applyFill="1" applyBorder="1" applyAlignment="1" applyProtection="1">
      <alignment vertical="top"/>
    </xf>
    <xf numFmtId="1" fontId="4" fillId="6" borderId="18" xfId="0" applyNumberFormat="1" applyFont="1" applyFill="1" applyBorder="1" applyAlignment="1" applyProtection="1">
      <alignment vertical="top"/>
    </xf>
    <xf numFmtId="166" fontId="4" fillId="6" borderId="19" xfId="0" applyNumberFormat="1" applyFont="1" applyFill="1" applyBorder="1" applyAlignment="1" applyProtection="1">
      <alignment horizontal="right" vertical="top"/>
    </xf>
    <xf numFmtId="166" fontId="4" fillId="6" borderId="17" xfId="0" applyNumberFormat="1" applyFont="1" applyFill="1" applyBorder="1" applyAlignment="1" applyProtection="1">
      <alignment vertical="top"/>
    </xf>
    <xf numFmtId="166" fontId="4" fillId="6" borderId="18" xfId="0" applyNumberFormat="1" applyFont="1" applyFill="1" applyBorder="1" applyAlignment="1" applyProtection="1">
      <alignment vertical="top"/>
    </xf>
    <xf numFmtId="165" fontId="4" fillId="6" borderId="21" xfId="0" applyNumberFormat="1" applyFont="1" applyFill="1" applyBorder="1" applyAlignment="1" applyProtection="1">
      <alignment vertical="top"/>
    </xf>
    <xf numFmtId="1" fontId="4" fillId="6" borderId="22" xfId="0" applyNumberFormat="1" applyFont="1" applyFill="1" applyBorder="1" applyAlignment="1" applyProtection="1">
      <alignment vertical="top"/>
    </xf>
    <xf numFmtId="1" fontId="4" fillId="6" borderId="23" xfId="0" applyNumberFormat="1" applyFont="1" applyFill="1" applyBorder="1" applyAlignment="1" applyProtection="1">
      <alignment vertical="top"/>
    </xf>
    <xf numFmtId="165" fontId="4" fillId="6" borderId="20" xfId="0" applyNumberFormat="1" applyFont="1" applyFill="1" applyBorder="1" applyAlignment="1" applyProtection="1">
      <alignment vertical="top"/>
    </xf>
    <xf numFmtId="1" fontId="4" fillId="6" borderId="20" xfId="0" applyNumberFormat="1" applyFont="1" applyFill="1" applyBorder="1" applyAlignment="1" applyProtection="1">
      <alignment vertical="top"/>
    </xf>
    <xf numFmtId="1" fontId="4" fillId="6" borderId="24" xfId="0" applyNumberFormat="1" applyFont="1" applyFill="1" applyBorder="1" applyAlignment="1" applyProtection="1">
      <alignment vertical="top"/>
    </xf>
    <xf numFmtId="1" fontId="4" fillId="6" borderId="25" xfId="0" applyNumberFormat="1" applyFont="1" applyFill="1" applyBorder="1" applyAlignment="1" applyProtection="1">
      <alignment vertical="top"/>
    </xf>
    <xf numFmtId="166" fontId="4" fillId="6" borderId="22" xfId="0" applyNumberFormat="1" applyFont="1" applyFill="1" applyBorder="1" applyAlignment="1" applyProtection="1">
      <alignment vertical="top"/>
    </xf>
    <xf numFmtId="166" fontId="4" fillId="6" borderId="23" xfId="0" applyNumberFormat="1" applyFont="1" applyFill="1" applyBorder="1" applyAlignment="1" applyProtection="1">
      <alignment vertical="top"/>
    </xf>
    <xf numFmtId="166" fontId="4" fillId="6" borderId="20" xfId="0" applyNumberFormat="1" applyFont="1" applyFill="1" applyBorder="1" applyAlignment="1" applyProtection="1">
      <alignment vertical="top"/>
    </xf>
    <xf numFmtId="166" fontId="4" fillId="6" borderId="24" xfId="0" applyNumberFormat="1" applyFont="1" applyFill="1" applyBorder="1" applyAlignment="1" applyProtection="1">
      <alignment vertical="top"/>
    </xf>
    <xf numFmtId="166" fontId="4" fillId="6" borderId="25" xfId="0" applyNumberFormat="1" applyFont="1" applyFill="1" applyBorder="1" applyAlignment="1" applyProtection="1">
      <alignment vertical="top"/>
    </xf>
    <xf numFmtId="166" fontId="4" fillId="6" borderId="26" xfId="0" applyNumberFormat="1" applyFont="1" applyFill="1" applyBorder="1" applyAlignment="1" applyProtection="1">
      <alignment vertical="top"/>
    </xf>
    <xf numFmtId="167" fontId="4" fillId="0" borderId="1" xfId="0" applyNumberFormat="1" applyFont="1" applyBorder="1" applyAlignment="1">
      <alignment vertical="top"/>
    </xf>
    <xf numFmtId="167" fontId="4" fillId="0" borderId="0" xfId="0" applyNumberFormat="1" applyFont="1" applyAlignment="1">
      <alignment vertical="top"/>
    </xf>
    <xf numFmtId="166" fontId="4" fillId="2" borderId="1" xfId="0" applyNumberFormat="1" applyFont="1" applyFill="1" applyBorder="1" applyAlignment="1" applyProtection="1">
      <alignment horizontal="center" vertical="top" wrapText="1"/>
    </xf>
    <xf numFmtId="166" fontId="4" fillId="18" borderId="1" xfId="0" applyNumberFormat="1" applyFont="1" applyFill="1" applyBorder="1" applyAlignment="1" applyProtection="1">
      <alignment horizontal="center" vertical="top" wrapText="1"/>
    </xf>
    <xf numFmtId="166" fontId="4" fillId="15" borderId="1" xfId="0" applyNumberFormat="1" applyFont="1" applyFill="1" applyBorder="1" applyAlignment="1" applyProtection="1">
      <alignment horizontal="center" vertical="top" wrapText="1"/>
    </xf>
    <xf numFmtId="166" fontId="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6" fillId="19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/>
    </xf>
    <xf numFmtId="166" fontId="4" fillId="14" borderId="1" xfId="0" applyNumberFormat="1" applyFont="1" applyFill="1" applyBorder="1" applyAlignment="1" applyProtection="1">
      <alignment horizontal="center" vertical="top" wrapText="1"/>
    </xf>
    <xf numFmtId="166" fontId="4" fillId="16" borderId="1" xfId="0" applyNumberFormat="1" applyFont="1" applyFill="1" applyBorder="1" applyAlignment="1" applyProtection="1">
      <alignment horizontal="center" vertical="top" wrapText="1"/>
    </xf>
    <xf numFmtId="166" fontId="4" fillId="8" borderId="1" xfId="0" applyNumberFormat="1" applyFont="1" applyFill="1" applyBorder="1" applyAlignment="1" applyProtection="1">
      <alignment horizontal="center" vertical="top" wrapText="1"/>
    </xf>
    <xf numFmtId="166" fontId="4" fillId="20" borderId="1" xfId="0" applyNumberFormat="1" applyFont="1" applyFill="1" applyBorder="1" applyAlignment="1" applyProtection="1">
      <alignment horizontal="center" vertical="top" wrapText="1"/>
    </xf>
    <xf numFmtId="0" fontId="2" fillId="6" borderId="0" xfId="0" applyFont="1" applyFill="1" applyBorder="1" applyAlignment="1" applyProtection="1">
      <alignment vertical="top"/>
    </xf>
    <xf numFmtId="1" fontId="4" fillId="0" borderId="1" xfId="0" applyNumberFormat="1" applyFont="1" applyBorder="1" applyAlignment="1">
      <alignment horizontal="center" vertical="top"/>
    </xf>
    <xf numFmtId="0" fontId="0" fillId="6" borderId="0" xfId="0" applyFill="1" applyAlignment="1">
      <alignment vertical="top"/>
    </xf>
    <xf numFmtId="0" fontId="0" fillId="6" borderId="0" xfId="0" applyFill="1" applyAlignment="1">
      <alignment vertical="top" wrapText="1"/>
    </xf>
    <xf numFmtId="0" fontId="0" fillId="6" borderId="0" xfId="0" quotePrefix="1" applyFill="1" applyAlignment="1">
      <alignment vertical="top"/>
    </xf>
    <xf numFmtId="0" fontId="0" fillId="6" borderId="0" xfId="0" applyFont="1" applyFill="1" applyBorder="1" applyAlignment="1" applyProtection="1">
      <alignment horizontal="center" vertical="center" wrapText="1"/>
    </xf>
    <xf numFmtId="0" fontId="7" fillId="6" borderId="0" xfId="1" applyFill="1" applyBorder="1" applyAlignment="1" applyProtection="1">
      <alignment horizontal="left" vertical="center" wrapText="1"/>
    </xf>
    <xf numFmtId="1" fontId="2" fillId="0" borderId="1" xfId="0" applyNumberFormat="1" applyFont="1" applyBorder="1" applyAlignment="1" applyProtection="1">
      <alignment horizontal="center" vertical="top"/>
      <protection locked="0"/>
    </xf>
    <xf numFmtId="0" fontId="10" fillId="6" borderId="0" xfId="0" applyFont="1" applyFill="1" applyAlignment="1">
      <alignment vertical="top"/>
    </xf>
    <xf numFmtId="0" fontId="8" fillId="6" borderId="0" xfId="0" applyFont="1" applyFill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/>
    </xf>
    <xf numFmtId="0" fontId="9" fillId="6" borderId="0" xfId="0" applyFont="1" applyFill="1" applyAlignment="1">
      <alignment vertical="top"/>
    </xf>
    <xf numFmtId="0" fontId="9" fillId="6" borderId="0" xfId="0" applyFont="1" applyFill="1" applyAlignment="1">
      <alignment horizontal="left" vertical="center"/>
    </xf>
    <xf numFmtId="0" fontId="11" fillId="6" borderId="0" xfId="0" applyFont="1" applyFill="1" applyAlignment="1">
      <alignment vertical="top"/>
    </xf>
    <xf numFmtId="165" fontId="1" fillId="0" borderId="1" xfId="0" applyNumberFormat="1" applyFont="1" applyBorder="1" applyAlignment="1" applyProtection="1">
      <alignment vertical="top"/>
      <protection locked="0"/>
    </xf>
    <xf numFmtId="165" fontId="4" fillId="6" borderId="0" xfId="0" applyNumberFormat="1" applyFont="1" applyFill="1" applyAlignment="1" applyProtection="1">
      <alignment horizontal="right" vertical="top"/>
    </xf>
    <xf numFmtId="165" fontId="4" fillId="6" borderId="16" xfId="0" applyNumberFormat="1" applyFont="1" applyFill="1" applyBorder="1" applyAlignment="1" applyProtection="1">
      <alignment horizontal="right" vertical="top"/>
    </xf>
    <xf numFmtId="165" fontId="2" fillId="5" borderId="27" xfId="0" applyNumberFormat="1" applyFont="1" applyFill="1" applyBorder="1" applyAlignment="1" applyProtection="1">
      <alignment vertical="top"/>
    </xf>
    <xf numFmtId="165" fontId="2" fillId="5" borderId="1" xfId="0" applyNumberFormat="1" applyFont="1" applyFill="1" applyBorder="1" applyAlignment="1" applyProtection="1">
      <alignment vertical="top"/>
    </xf>
    <xf numFmtId="0" fontId="0" fillId="6" borderId="0" xfId="0" applyFont="1" applyFill="1" applyBorder="1" applyAlignment="1" applyProtection="1">
      <alignment horizontal="center" vertical="center" wrapText="1"/>
    </xf>
    <xf numFmtId="0" fontId="9" fillId="6" borderId="0" xfId="0" applyFont="1" applyFill="1" applyAlignment="1">
      <alignment horizontal="left" vertical="center"/>
    </xf>
  </cellXfs>
  <cellStyles count="2">
    <cellStyle name="Hyperlink" xfId="1" builtinId="8"/>
    <cellStyle name="Normal" xfId="0" builtinId="0"/>
  </cellStyles>
  <dxfs count="45">
    <dxf>
      <font>
        <color theme="0"/>
      </font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ont>
        <color theme="0"/>
      </font>
    </dxf>
    <dxf>
      <fill>
        <patternFill>
          <bgColor rgb="FFCCFFCC"/>
        </patternFill>
      </fill>
    </dxf>
    <dxf>
      <font>
        <color theme="0"/>
      </font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ont>
        <color theme="0"/>
      </font>
    </dxf>
    <dxf>
      <font>
        <color theme="0"/>
      </font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ont>
        <color theme="0"/>
      </font>
    </dxf>
    <dxf>
      <fill>
        <patternFill>
          <bgColor rgb="FFCCFFCC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theme="2" tint="-9.9948118533890809E-2"/>
      </font>
    </dxf>
    <dxf>
      <font>
        <color theme="2" tint="-9.9948118533890809E-2"/>
      </font>
    </dxf>
    <dxf>
      <fill>
        <patternFill>
          <bgColor theme="0" tint="-0.14996795556505021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>
          <bgColor rgb="FF00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FF66"/>
      <color rgb="FFFFFF99"/>
      <color rgb="FFFFFFCC"/>
      <color rgb="FF99FF99"/>
      <color rgb="FF0033CC"/>
      <color rgb="FF0099FF"/>
      <color rgb="FFCCFFCC"/>
      <color rgb="FF00FFFF"/>
      <color rgb="FFDDDDDD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sl-S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l-SI"/>
              <a:t>Število dni</a:t>
            </a:r>
            <a:endParaRPr lang="en-US"/>
          </a:p>
        </c:rich>
      </c:tx>
      <c:layout>
        <c:manualLayout>
          <c:xMode val="edge"/>
          <c:yMode val="edge"/>
          <c:x val="3.7535151856017995E-2"/>
          <c:y val="3.1860462163250287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dLbls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'Evidenca prisotnosti'!$I$40:$I$48</c:f>
              <c:strCache>
                <c:ptCount val="9"/>
                <c:pt idx="0">
                  <c:v>Prisotnost na delu</c:v>
                </c:pt>
                <c:pt idx="1">
                  <c:v>Bolniška odsotnost</c:v>
                </c:pt>
                <c:pt idx="2">
                  <c:v>Koriščenje ur</c:v>
                </c:pt>
                <c:pt idx="3">
                  <c:v>Očetovski dopust</c:v>
                </c:pt>
                <c:pt idx="4">
                  <c:v>Porodiška odsotnost</c:v>
                </c:pt>
                <c:pt idx="5">
                  <c:v>Redni dopust</c:v>
                </c:pt>
                <c:pt idx="6">
                  <c:v>Službena pot</c:v>
                </c:pt>
                <c:pt idx="7">
                  <c:v>Študijski dopust</c:v>
                </c:pt>
                <c:pt idx="8">
                  <c:v>Praznik</c:v>
                </c:pt>
              </c:strCache>
            </c:strRef>
          </c:cat>
          <c:val>
            <c:numRef>
              <c:f>'Evidenca prisotnosti'!$M$40:$M$48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59973437586036016"/>
          <c:y val="0.11635273915047233"/>
          <c:w val="0.38348240735642314"/>
          <c:h val="0.84306549715377532"/>
        </c:manualLayout>
      </c:layout>
      <c:overlay val="0"/>
      <c:txPr>
        <a:bodyPr/>
        <a:lstStyle/>
        <a:p>
          <a:pPr rtl="0">
            <a:defRPr/>
          </a:pPr>
          <a:endParaRPr lang="sl-SI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sl-S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l-SI"/>
              <a:t>Število ur</a:t>
            </a:r>
            <a:endParaRPr lang="en-US"/>
          </a:p>
        </c:rich>
      </c:tx>
      <c:layout>
        <c:manualLayout>
          <c:xMode val="edge"/>
          <c:yMode val="edge"/>
          <c:x val="3.7535151856017995E-2"/>
          <c:y val="3.1860462163250287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dLbls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'Evidenca prisotnosti'!$I$57:$I$65</c:f>
              <c:strCache>
                <c:ptCount val="9"/>
                <c:pt idx="0">
                  <c:v>Prisotnost na delu</c:v>
                </c:pt>
                <c:pt idx="1">
                  <c:v>Bolniška odsotnost</c:v>
                </c:pt>
                <c:pt idx="2">
                  <c:v>Koriščenje ur</c:v>
                </c:pt>
                <c:pt idx="3">
                  <c:v>Očetovski dopust</c:v>
                </c:pt>
                <c:pt idx="4">
                  <c:v>Porodiška odsotnost</c:v>
                </c:pt>
                <c:pt idx="5">
                  <c:v>Redni dopust</c:v>
                </c:pt>
                <c:pt idx="6">
                  <c:v>Službena pot</c:v>
                </c:pt>
                <c:pt idx="7">
                  <c:v>Študijski dopust</c:v>
                </c:pt>
                <c:pt idx="8">
                  <c:v>Praznik</c:v>
                </c:pt>
              </c:strCache>
            </c:strRef>
          </c:cat>
          <c:val>
            <c:numRef>
              <c:f>'Evidenca prisotnosti'!$M$57:$M$65</c:f>
              <c:numCache>
                <c:formatCode>[h]:mm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0.33333333333333331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59973437586036016"/>
          <c:y val="0.11635273915047233"/>
          <c:w val="0.38348240735642314"/>
          <c:h val="0.84306549715377532"/>
        </c:manualLayout>
      </c:layout>
      <c:overlay val="0"/>
      <c:txPr>
        <a:bodyPr/>
        <a:lstStyle/>
        <a:p>
          <a:pPr rtl="0">
            <a:defRPr/>
          </a:pPr>
          <a:endParaRPr lang="sl-SI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38</xdr:row>
      <xdr:rowOff>0</xdr:rowOff>
    </xdr:from>
    <xdr:to>
      <xdr:col>21</xdr:col>
      <xdr:colOff>0</xdr:colOff>
      <xdr:row>55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55</xdr:row>
      <xdr:rowOff>0</xdr:rowOff>
    </xdr:from>
    <xdr:to>
      <xdr:col>21</xdr:col>
      <xdr:colOff>0</xdr:colOff>
      <xdr:row>71</xdr:row>
      <xdr:rowOff>138641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000"/>
  </sheetPr>
  <dimension ref="A1:X137"/>
  <sheetViews>
    <sheetView tabSelected="1" zoomScale="90" zoomScaleNormal="90" workbookViewId="0">
      <pane ySplit="4" topLeftCell="A5" activePane="bottomLeft" state="frozenSplit"/>
      <selection activeCell="Y24" sqref="Y24"/>
      <selection pane="bottomLeft" activeCell="C6" sqref="C6"/>
    </sheetView>
  </sheetViews>
  <sheetFormatPr defaultRowHeight="12.75" x14ac:dyDescent="0.2"/>
  <cols>
    <col min="1" max="1" width="20.25" style="4" customWidth="1"/>
    <col min="2" max="2" width="13.375" style="9" customWidth="1"/>
    <col min="3" max="8" width="5.125" style="3" customWidth="1"/>
    <col min="9" max="9" width="18.25" style="3" customWidth="1"/>
    <col min="10" max="10" width="5.875" style="3" customWidth="1"/>
    <col min="11" max="11" width="6.25" style="3" customWidth="1"/>
    <col min="12" max="12" width="5.875" style="3" customWidth="1"/>
    <col min="13" max="13" width="7" style="3" customWidth="1"/>
    <col min="14" max="14" width="6.875" style="3" customWidth="1"/>
    <col min="15" max="15" width="6.875" style="10" customWidth="1"/>
    <col min="16" max="16" width="7.375" style="3" customWidth="1"/>
    <col min="17" max="17" width="7.25" style="3" customWidth="1"/>
    <col min="18" max="18" width="12.625" style="4" customWidth="1"/>
    <col min="19" max="19" width="5" style="4" customWidth="1"/>
    <col min="20" max="22" width="9" style="4"/>
    <col min="23" max="23" width="8.25" style="16" customWidth="1"/>
    <col min="24" max="24" width="10.375" style="4" bestFit="1" customWidth="1"/>
    <col min="25" max="25" width="16.75" style="4" customWidth="1"/>
    <col min="26" max="16384" width="9" style="4"/>
  </cols>
  <sheetData>
    <row r="1" spans="1:24" ht="14.25" customHeight="1" x14ac:dyDescent="0.2">
      <c r="A1" s="2" t="s">
        <v>52</v>
      </c>
      <c r="B1" s="153">
        <v>2013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</row>
    <row r="2" spans="1:24" ht="14.25" customHeight="1" x14ac:dyDescent="0.2">
      <c r="A2" s="2" t="s">
        <v>53</v>
      </c>
      <c r="B2" s="153">
        <v>1</v>
      </c>
      <c r="C2" s="167"/>
      <c r="D2" s="167"/>
      <c r="E2" s="167"/>
      <c r="F2" s="167"/>
      <c r="G2" s="167"/>
      <c r="H2" s="167"/>
      <c r="I2" s="152"/>
      <c r="J2" s="151"/>
      <c r="K2" s="151"/>
      <c r="L2" s="151"/>
      <c r="M2" s="151"/>
      <c r="N2" s="151"/>
      <c r="O2" s="151"/>
      <c r="P2" s="151"/>
      <c r="Q2" s="151"/>
      <c r="R2" s="151"/>
    </row>
    <row r="3" spans="1:24" ht="14.25" customHeight="1" x14ac:dyDescent="0.2">
      <c r="A3" s="14" t="s">
        <v>26</v>
      </c>
      <c r="B3" s="15">
        <v>0.33333333333333331</v>
      </c>
      <c r="C3" s="165" t="str">
        <f>CONCATENATE("      Urnik:  ",LOOKUP($B$3,Šifranti!$L$2:$L$26,Šifranti!$K$2:$K$26)," ur / teden")</f>
        <v xml:space="preserve">      Urnik:  Polni delovni čas 40 ur ur / teden</v>
      </c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</row>
    <row r="4" spans="1:24" s="7" customFormat="1" ht="35.25" customHeight="1" x14ac:dyDescent="0.2">
      <c r="A4" s="17" t="str">
        <f>IF(SUBTOTAL(9,$A$5:$A$35)=31,"","Praznik")</f>
        <v>Praznik</v>
      </c>
      <c r="B4" s="32" t="s">
        <v>21</v>
      </c>
      <c r="C4" s="5" t="s">
        <v>107</v>
      </c>
      <c r="D4" s="5" t="s">
        <v>109</v>
      </c>
      <c r="E4" s="5" t="s">
        <v>108</v>
      </c>
      <c r="F4" s="5" t="s">
        <v>106</v>
      </c>
      <c r="G4" s="5" t="s">
        <v>110</v>
      </c>
      <c r="H4" s="5" t="s">
        <v>111</v>
      </c>
      <c r="I4" s="6" t="s">
        <v>2</v>
      </c>
      <c r="J4" s="26" t="s">
        <v>22</v>
      </c>
      <c r="K4" s="27" t="s">
        <v>57</v>
      </c>
      <c r="L4" s="28" t="s">
        <v>58</v>
      </c>
      <c r="M4" s="24" t="s">
        <v>115</v>
      </c>
      <c r="N4" s="24" t="s">
        <v>116</v>
      </c>
      <c r="O4" s="23" t="s">
        <v>26</v>
      </c>
      <c r="P4" s="25" t="s">
        <v>117</v>
      </c>
      <c r="Q4" s="12" t="s">
        <v>118</v>
      </c>
      <c r="R4" s="13" t="str">
        <f ca="1">IF(MONTH(TODAY())=$B$2,"današnji relativni mesečni saldo","")</f>
        <v>današnji relativni mesečni saldo</v>
      </c>
      <c r="W4" s="33"/>
    </row>
    <row r="5" spans="1:24" x14ac:dyDescent="0.2">
      <c r="A5" s="16" t="str">
        <f>IF(COUNTIF(Šifranti!$G$2:$G$185,$B5)=0,1,LOOKUP($B5,Šifranti!$G$2:$G$185,Šifranti!$H$2:$H$185))</f>
        <v>Novo leto</v>
      </c>
      <c r="B5" s="22">
        <f>DATE($B$1,$B$2,1)</f>
        <v>39813</v>
      </c>
      <c r="C5" s="11"/>
      <c r="D5" s="11"/>
      <c r="E5" s="11"/>
      <c r="F5" s="11"/>
      <c r="G5" s="11"/>
      <c r="H5" s="11"/>
      <c r="I5" s="162"/>
      <c r="J5" s="81">
        <f t="shared" ref="J5:J35" si="0">IF($B5="","",IF(AND(WEEKDAY($B5)&lt;&gt;1,WEEKDAY($B5)&lt;&gt;7,$A5&lt;&gt;1),$B$3,0))</f>
        <v>0.33333333333333331</v>
      </c>
      <c r="K5" s="81">
        <f>IF($B5="","",Prisotnost!$AP6)</f>
        <v>0</v>
      </c>
      <c r="L5" s="81">
        <f>IF($B5="","",IF(AND(WEEKDAY($B5)&lt;&gt;1,WEEKDAY($B5)&lt;&gt;7),IF($A5&lt;&gt;1,IF(OR($I5=Šifranti!$A$7,$I5=Šifranti!$A$8,$I5=Šifranti!$A$9),$B$3,0),IF(AND($I5&lt;&gt;"",$I5&lt;&gt;Šifranti!$A$4),$B$3,0)),0))</f>
        <v>0</v>
      </c>
      <c r="M5" s="19">
        <f>IF($B5="","",SUM(J5:L5))</f>
        <v>0.33333333333333331</v>
      </c>
      <c r="N5" s="19">
        <f>IF($M5="","",IF($N4="mesečni absolutni saldo",$M5,$N4+$M5))</f>
        <v>0.33333333333333331</v>
      </c>
      <c r="O5" s="18">
        <f>IF($B5="","",IF(OR(WEEKDAY($B5)=7,WEEKDAY($B5)=1),0,$B$3))</f>
        <v>0.33333333333333331</v>
      </c>
      <c r="P5" s="19">
        <f>IF($O5="","",IF($P4="mesečna delovna obveza",$O5,$P4+$O5))</f>
        <v>0.33333333333333331</v>
      </c>
      <c r="Q5" s="19">
        <f>IF($P5="","",$N5-$P5)</f>
        <v>0</v>
      </c>
      <c r="R5" s="8" t="str">
        <f t="shared" ref="R5:R35" ca="1" si="1">IF($B5=TODAY(),$Q5,"")</f>
        <v/>
      </c>
      <c r="T5" s="146"/>
      <c r="U5" s="146"/>
      <c r="V5" s="146"/>
      <c r="W5" s="146"/>
      <c r="X5" s="146"/>
    </row>
    <row r="6" spans="1:24" x14ac:dyDescent="0.2">
      <c r="A6" s="16">
        <f>IF(COUNTIF(Šifranti!$G$2:$G$185,$B6)=0,1,LOOKUP($B6,Šifranti!$G$2:$G$185,Šifranti!$H$2:$H$185))</f>
        <v>1</v>
      </c>
      <c r="B6" s="22">
        <f>IF($B5="","",IF(MONTH($B5)=MONTH($B5+1),$B5+1,""))</f>
        <v>39814</v>
      </c>
      <c r="C6" s="11"/>
      <c r="D6" s="11"/>
      <c r="E6" s="11"/>
      <c r="F6" s="11"/>
      <c r="G6" s="11"/>
      <c r="H6" s="11"/>
      <c r="I6" s="162"/>
      <c r="J6" s="81">
        <f t="shared" si="0"/>
        <v>0</v>
      </c>
      <c r="K6" s="81">
        <f>IF($B6="","",Prisotnost!$AP7)</f>
        <v>0</v>
      </c>
      <c r="L6" s="81">
        <f>IF($B6="","",IF(AND(WEEKDAY($B6)&lt;&gt;1,WEEKDAY($B6)&lt;&gt;7),IF($A6&lt;&gt;1,IF(OR($I6=Šifranti!$A$7,$I6=Šifranti!$A$8,$I6=Šifranti!$A$9),$B$3,0),IF(AND($I6&lt;&gt;"",$I6&lt;&gt;Šifranti!$A$4),$B$3,0)),0))</f>
        <v>0</v>
      </c>
      <c r="M6" s="19">
        <f t="shared" ref="M6:M35" si="2">IF($B6="","",SUM(J6:L6))</f>
        <v>0</v>
      </c>
      <c r="N6" s="19">
        <f t="shared" ref="N6:N35" si="3">IF($M6="","",IF($N5="mesečni absolutni saldo",$M6,$N5+$M6))</f>
        <v>0.33333333333333331</v>
      </c>
      <c r="O6" s="18">
        <f t="shared" ref="O6:O35" si="4">IF($B6="","",IF(OR(WEEKDAY($B6)=7,WEEKDAY($B6)=1),0,$B$3))</f>
        <v>0.33333333333333331</v>
      </c>
      <c r="P6" s="19">
        <f t="shared" ref="P6:P35" si="5">IF($O6="","",IF($P5="mesečna delovna obveza",$O6,$P5+$O6))</f>
        <v>0.66666666666666663</v>
      </c>
      <c r="Q6" s="19">
        <f t="shared" ref="Q6:Q35" si="6">IF($P6="","",$N6-$P6)</f>
        <v>-0.33333333333333331</v>
      </c>
      <c r="R6" s="8" t="str">
        <f t="shared" ca="1" si="1"/>
        <v/>
      </c>
      <c r="T6" s="146"/>
      <c r="U6" s="146"/>
      <c r="V6" s="146"/>
      <c r="W6" s="146"/>
      <c r="X6" s="146"/>
    </row>
    <row r="7" spans="1:24" x14ac:dyDescent="0.2">
      <c r="A7" s="16">
        <f>IF(COUNTIF(Šifranti!$G$2:$G$185,$B7)=0,1,LOOKUP($B7,Šifranti!$G$2:$G$185,Šifranti!$H$2:$H$185))</f>
        <v>1</v>
      </c>
      <c r="B7" s="22">
        <f t="shared" ref="B7:B35" si="7">IF($B6="","",IF(MONTH($B6)=MONTH($B6+1),$B6+1,""))</f>
        <v>39815</v>
      </c>
      <c r="C7" s="11"/>
      <c r="D7" s="11"/>
      <c r="E7" s="11"/>
      <c r="F7" s="11"/>
      <c r="G7" s="11"/>
      <c r="H7" s="11"/>
      <c r="I7" s="162"/>
      <c r="J7" s="81">
        <f t="shared" si="0"/>
        <v>0</v>
      </c>
      <c r="K7" s="81">
        <f>IF($B7="","",Prisotnost!$AP8)</f>
        <v>0</v>
      </c>
      <c r="L7" s="81">
        <f>IF($B7="","",IF(AND(WEEKDAY($B7)&lt;&gt;1,WEEKDAY($B7)&lt;&gt;7),IF($A7&lt;&gt;1,IF(OR($I7=Šifranti!$A$7,$I7=Šifranti!$A$8,$I7=Šifranti!$A$9),$B$3,0),IF(AND($I7&lt;&gt;"",$I7&lt;&gt;Šifranti!$A$4),$B$3,0)),0))</f>
        <v>0</v>
      </c>
      <c r="M7" s="19">
        <f t="shared" si="2"/>
        <v>0</v>
      </c>
      <c r="N7" s="19">
        <f t="shared" si="3"/>
        <v>0.33333333333333331</v>
      </c>
      <c r="O7" s="18">
        <f t="shared" si="4"/>
        <v>0.33333333333333331</v>
      </c>
      <c r="P7" s="19">
        <f t="shared" si="5"/>
        <v>1</v>
      </c>
      <c r="Q7" s="19">
        <f t="shared" si="6"/>
        <v>-0.66666666666666674</v>
      </c>
      <c r="R7" s="8" t="str">
        <f t="shared" ca="1" si="1"/>
        <v/>
      </c>
      <c r="T7" s="146"/>
      <c r="U7" s="146"/>
      <c r="V7" s="146"/>
      <c r="W7" s="146"/>
      <c r="X7" s="146"/>
    </row>
    <row r="8" spans="1:24" x14ac:dyDescent="0.2">
      <c r="A8" s="16">
        <f>IF(COUNTIF(Šifranti!$G$2:$G$185,$B8)=0,1,LOOKUP($B8,Šifranti!$G$2:$G$185,Šifranti!$H$2:$H$185))</f>
        <v>1</v>
      </c>
      <c r="B8" s="22">
        <f t="shared" si="7"/>
        <v>39816</v>
      </c>
      <c r="C8" s="11"/>
      <c r="D8" s="11"/>
      <c r="E8" s="11"/>
      <c r="F8" s="11"/>
      <c r="G8" s="11"/>
      <c r="H8" s="11"/>
      <c r="I8" s="162"/>
      <c r="J8" s="81">
        <f t="shared" si="0"/>
        <v>0</v>
      </c>
      <c r="K8" s="81">
        <f>IF($B8="","",Prisotnost!$AP9)</f>
        <v>0</v>
      </c>
      <c r="L8" s="81">
        <f>IF($B8="","",IF(AND(WEEKDAY($B8)&lt;&gt;1,WEEKDAY($B8)&lt;&gt;7),IF($A8&lt;&gt;1,IF(OR($I8=Šifranti!$A$7,$I8=Šifranti!$A$8,$I8=Šifranti!$A$9),$B$3,0),IF(AND($I8&lt;&gt;"",$I8&lt;&gt;Šifranti!$A$4),$B$3,0)),0))</f>
        <v>0</v>
      </c>
      <c r="M8" s="19">
        <f t="shared" si="2"/>
        <v>0</v>
      </c>
      <c r="N8" s="19">
        <f t="shared" si="3"/>
        <v>0.33333333333333331</v>
      </c>
      <c r="O8" s="18">
        <f t="shared" si="4"/>
        <v>0.33333333333333331</v>
      </c>
      <c r="P8" s="19">
        <f t="shared" si="5"/>
        <v>1.3333333333333333</v>
      </c>
      <c r="Q8" s="19">
        <f t="shared" si="6"/>
        <v>-1</v>
      </c>
      <c r="R8" s="8" t="str">
        <f t="shared" ca="1" si="1"/>
        <v/>
      </c>
      <c r="T8" s="146"/>
      <c r="U8" s="146"/>
      <c r="V8" s="146"/>
      <c r="W8" s="146"/>
      <c r="X8" s="146"/>
    </row>
    <row r="9" spans="1:24" x14ac:dyDescent="0.2">
      <c r="A9" s="16">
        <f>IF(COUNTIF(Šifranti!$G$2:$G$185,$B9)=0,1,LOOKUP($B9,Šifranti!$G$2:$G$185,Šifranti!$H$2:$H$185))</f>
        <v>1</v>
      </c>
      <c r="B9" s="22">
        <f t="shared" si="7"/>
        <v>39817</v>
      </c>
      <c r="C9" s="11"/>
      <c r="D9" s="11"/>
      <c r="E9" s="11"/>
      <c r="F9" s="11"/>
      <c r="G9" s="11"/>
      <c r="H9" s="11"/>
      <c r="I9" s="162"/>
      <c r="J9" s="81">
        <f t="shared" si="0"/>
        <v>0</v>
      </c>
      <c r="K9" s="81">
        <f>IF($B9="","",Prisotnost!$AP10)</f>
        <v>0</v>
      </c>
      <c r="L9" s="81">
        <f>IF($B9="","",IF(AND(WEEKDAY($B9)&lt;&gt;1,WEEKDAY($B9)&lt;&gt;7),IF($A9&lt;&gt;1,IF(OR($I9=Šifranti!$A$7,$I9=Šifranti!$A$8,$I9=Šifranti!$A$9),$B$3,0),IF(AND($I9&lt;&gt;"",$I9&lt;&gt;Šifranti!$A$4),$B$3,0)),0))</f>
        <v>0</v>
      </c>
      <c r="M9" s="19">
        <f t="shared" si="2"/>
        <v>0</v>
      </c>
      <c r="N9" s="19">
        <f t="shared" si="3"/>
        <v>0.33333333333333331</v>
      </c>
      <c r="O9" s="18">
        <f t="shared" si="4"/>
        <v>0</v>
      </c>
      <c r="P9" s="19">
        <f t="shared" si="5"/>
        <v>1.3333333333333333</v>
      </c>
      <c r="Q9" s="19">
        <f t="shared" si="6"/>
        <v>-1</v>
      </c>
      <c r="R9" s="8" t="str">
        <f t="shared" ca="1" si="1"/>
        <v/>
      </c>
      <c r="T9" s="146"/>
      <c r="U9" s="146"/>
      <c r="V9" s="146"/>
      <c r="W9" s="146"/>
      <c r="X9" s="146"/>
    </row>
    <row r="10" spans="1:24" x14ac:dyDescent="0.2">
      <c r="A10" s="16">
        <f>IF(COUNTIF(Šifranti!$G$2:$G$185,$B10)=0,1,LOOKUP($B10,Šifranti!$G$2:$G$185,Šifranti!$H$2:$H$185))</f>
        <v>1</v>
      </c>
      <c r="B10" s="22">
        <f t="shared" si="7"/>
        <v>39818</v>
      </c>
      <c r="C10" s="11"/>
      <c r="D10" s="11"/>
      <c r="E10" s="11"/>
      <c r="F10" s="11"/>
      <c r="G10" s="11"/>
      <c r="H10" s="11"/>
      <c r="I10" s="162"/>
      <c r="J10" s="81">
        <f t="shared" si="0"/>
        <v>0</v>
      </c>
      <c r="K10" s="81">
        <f>IF($B10="","",Prisotnost!$AP11)</f>
        <v>0</v>
      </c>
      <c r="L10" s="81">
        <f>IF($B10="","",IF(AND(WEEKDAY($B10)&lt;&gt;1,WEEKDAY($B10)&lt;&gt;7),IF($A10&lt;&gt;1,IF(OR($I10=Šifranti!$A$7,$I10=Šifranti!$A$8,$I10=Šifranti!$A$9),$B$3,0),IF(AND($I10&lt;&gt;"",$I10&lt;&gt;Šifranti!$A$4),$B$3,0)),0))</f>
        <v>0</v>
      </c>
      <c r="M10" s="19">
        <f t="shared" si="2"/>
        <v>0</v>
      </c>
      <c r="N10" s="19">
        <f t="shared" si="3"/>
        <v>0.33333333333333331</v>
      </c>
      <c r="O10" s="18">
        <f t="shared" si="4"/>
        <v>0</v>
      </c>
      <c r="P10" s="19">
        <f t="shared" si="5"/>
        <v>1.3333333333333333</v>
      </c>
      <c r="Q10" s="19">
        <f t="shared" si="6"/>
        <v>-1</v>
      </c>
      <c r="R10" s="8" t="str">
        <f t="shared" ca="1" si="1"/>
        <v/>
      </c>
      <c r="T10" s="146"/>
      <c r="U10" s="146"/>
      <c r="V10" s="146"/>
      <c r="W10" s="146"/>
      <c r="X10" s="146"/>
    </row>
    <row r="11" spans="1:24" x14ac:dyDescent="0.2">
      <c r="A11" s="16">
        <f>IF(COUNTIF(Šifranti!$G$2:$G$185,$B11)=0,1,LOOKUP($B11,Šifranti!$G$2:$G$185,Šifranti!$H$2:$H$185))</f>
        <v>1</v>
      </c>
      <c r="B11" s="22">
        <f t="shared" si="7"/>
        <v>39819</v>
      </c>
      <c r="C11" s="11"/>
      <c r="D11" s="11"/>
      <c r="E11" s="11"/>
      <c r="F11" s="11"/>
      <c r="G11" s="11"/>
      <c r="H11" s="11"/>
      <c r="I11" s="162"/>
      <c r="J11" s="81">
        <f t="shared" si="0"/>
        <v>0</v>
      </c>
      <c r="K11" s="81">
        <f>IF($B11="","",Prisotnost!$AP12)</f>
        <v>0</v>
      </c>
      <c r="L11" s="81">
        <f>IF($B11="","",IF(AND(WEEKDAY($B11)&lt;&gt;1,WEEKDAY($B11)&lt;&gt;7),IF($A11&lt;&gt;1,IF(OR($I11=Šifranti!$A$7,$I11=Šifranti!$A$8,$I11=Šifranti!$A$9),$B$3,0),IF(AND($I11&lt;&gt;"",$I11&lt;&gt;Šifranti!$A$4),$B$3,0)),0))</f>
        <v>0</v>
      </c>
      <c r="M11" s="19">
        <f t="shared" si="2"/>
        <v>0</v>
      </c>
      <c r="N11" s="19">
        <f t="shared" si="3"/>
        <v>0.33333333333333331</v>
      </c>
      <c r="O11" s="18">
        <f t="shared" si="4"/>
        <v>0.33333333333333331</v>
      </c>
      <c r="P11" s="19">
        <f t="shared" si="5"/>
        <v>1.6666666666666665</v>
      </c>
      <c r="Q11" s="19">
        <f t="shared" si="6"/>
        <v>-1.3333333333333333</v>
      </c>
      <c r="R11" s="8" t="str">
        <f t="shared" ca="1" si="1"/>
        <v/>
      </c>
      <c r="T11" s="146"/>
      <c r="U11" s="146"/>
      <c r="V11" s="146"/>
      <c r="W11" s="146"/>
      <c r="X11" s="146"/>
    </row>
    <row r="12" spans="1:24" x14ac:dyDescent="0.2">
      <c r="A12" s="16">
        <f>IF(COUNTIF(Šifranti!$G$2:$G$185,$B12)=0,1,LOOKUP($B12,Šifranti!$G$2:$G$185,Šifranti!$H$2:$H$185))</f>
        <v>1</v>
      </c>
      <c r="B12" s="22">
        <f t="shared" si="7"/>
        <v>39820</v>
      </c>
      <c r="C12" s="11"/>
      <c r="D12" s="11"/>
      <c r="E12" s="11"/>
      <c r="F12" s="11"/>
      <c r="G12" s="11"/>
      <c r="H12" s="11"/>
      <c r="I12" s="162"/>
      <c r="J12" s="81">
        <f t="shared" si="0"/>
        <v>0</v>
      </c>
      <c r="K12" s="81">
        <f>IF($B12="","",Prisotnost!$AP13)</f>
        <v>0</v>
      </c>
      <c r="L12" s="81">
        <f>IF($B12="","",IF(AND(WEEKDAY($B12)&lt;&gt;1,WEEKDAY($B12)&lt;&gt;7),IF($A12&lt;&gt;1,IF(OR($I12=Šifranti!$A$7,$I12=Šifranti!$A$8,$I12=Šifranti!$A$9),$B$3,0),IF(AND($I12&lt;&gt;"",$I12&lt;&gt;Šifranti!$A$4),$B$3,0)),0))</f>
        <v>0</v>
      </c>
      <c r="M12" s="19">
        <f t="shared" si="2"/>
        <v>0</v>
      </c>
      <c r="N12" s="19">
        <f t="shared" si="3"/>
        <v>0.33333333333333331</v>
      </c>
      <c r="O12" s="18">
        <f t="shared" si="4"/>
        <v>0.33333333333333331</v>
      </c>
      <c r="P12" s="19">
        <f t="shared" si="5"/>
        <v>1.9999999999999998</v>
      </c>
      <c r="Q12" s="19">
        <f t="shared" si="6"/>
        <v>-1.6666666666666665</v>
      </c>
      <c r="R12" s="8" t="str">
        <f t="shared" ca="1" si="1"/>
        <v/>
      </c>
      <c r="T12" s="146"/>
      <c r="U12" s="146"/>
      <c r="V12" s="146"/>
      <c r="W12" s="146"/>
      <c r="X12" s="146"/>
    </row>
    <row r="13" spans="1:24" x14ac:dyDescent="0.2">
      <c r="A13" s="16">
        <f>IF(COUNTIF(Šifranti!$G$2:$G$185,$B13)=0,1,LOOKUP($B13,Šifranti!$G$2:$G$185,Šifranti!$H$2:$H$185))</f>
        <v>1</v>
      </c>
      <c r="B13" s="22">
        <f t="shared" si="7"/>
        <v>39821</v>
      </c>
      <c r="C13" s="11"/>
      <c r="D13" s="11"/>
      <c r="E13" s="11"/>
      <c r="F13" s="11"/>
      <c r="G13" s="11"/>
      <c r="H13" s="11"/>
      <c r="I13" s="162"/>
      <c r="J13" s="81">
        <f t="shared" si="0"/>
        <v>0</v>
      </c>
      <c r="K13" s="81">
        <f>IF($B13="","",Prisotnost!$AP14)</f>
        <v>0</v>
      </c>
      <c r="L13" s="81">
        <f>IF($B13="","",IF(AND(WEEKDAY($B13)&lt;&gt;1,WEEKDAY($B13)&lt;&gt;7),IF($A13&lt;&gt;1,IF(OR($I13=Šifranti!$A$7,$I13=Šifranti!$A$8,$I13=Šifranti!$A$9),$B$3,0),IF(AND($I13&lt;&gt;"",$I13&lt;&gt;Šifranti!$A$4),$B$3,0)),0))</f>
        <v>0</v>
      </c>
      <c r="M13" s="19">
        <f t="shared" si="2"/>
        <v>0</v>
      </c>
      <c r="N13" s="19">
        <f t="shared" si="3"/>
        <v>0.33333333333333331</v>
      </c>
      <c r="O13" s="18">
        <f t="shared" si="4"/>
        <v>0.33333333333333331</v>
      </c>
      <c r="P13" s="19">
        <f t="shared" si="5"/>
        <v>2.333333333333333</v>
      </c>
      <c r="Q13" s="19">
        <f t="shared" si="6"/>
        <v>-1.9999999999999998</v>
      </c>
      <c r="R13" s="8" t="str">
        <f t="shared" ca="1" si="1"/>
        <v/>
      </c>
      <c r="T13" s="146"/>
      <c r="U13" s="146"/>
      <c r="V13" s="146"/>
      <c r="W13" s="146"/>
      <c r="X13" s="146"/>
    </row>
    <row r="14" spans="1:24" x14ac:dyDescent="0.2">
      <c r="A14" s="16">
        <f>IF(COUNTIF(Šifranti!$G$2:$G$185,$B14)=0,1,LOOKUP($B14,Šifranti!$G$2:$G$185,Šifranti!$H$2:$H$185))</f>
        <v>1</v>
      </c>
      <c r="B14" s="22">
        <f t="shared" si="7"/>
        <v>39822</v>
      </c>
      <c r="C14" s="11"/>
      <c r="D14" s="11"/>
      <c r="E14" s="11"/>
      <c r="F14" s="11"/>
      <c r="G14" s="11"/>
      <c r="H14" s="11"/>
      <c r="I14" s="162"/>
      <c r="J14" s="81">
        <f t="shared" si="0"/>
        <v>0</v>
      </c>
      <c r="K14" s="81">
        <f>IF($B14="","",Prisotnost!$AP15)</f>
        <v>0</v>
      </c>
      <c r="L14" s="81">
        <f>IF($B14="","",IF(AND(WEEKDAY($B14)&lt;&gt;1,WEEKDAY($B14)&lt;&gt;7),IF($A14&lt;&gt;1,IF(OR($I14=Šifranti!$A$7,$I14=Šifranti!$A$8,$I14=Šifranti!$A$9),$B$3,0),IF(AND($I14&lt;&gt;"",$I14&lt;&gt;Šifranti!$A$4),$B$3,0)),0))</f>
        <v>0</v>
      </c>
      <c r="M14" s="19">
        <f t="shared" si="2"/>
        <v>0</v>
      </c>
      <c r="N14" s="19">
        <f t="shared" si="3"/>
        <v>0.33333333333333331</v>
      </c>
      <c r="O14" s="18">
        <f t="shared" si="4"/>
        <v>0.33333333333333331</v>
      </c>
      <c r="P14" s="19">
        <f t="shared" si="5"/>
        <v>2.6666666666666665</v>
      </c>
      <c r="Q14" s="19">
        <f t="shared" si="6"/>
        <v>-2.333333333333333</v>
      </c>
      <c r="R14" s="8">
        <f t="shared" ca="1" si="1"/>
        <v>-2.333333333333333</v>
      </c>
      <c r="T14" s="146"/>
      <c r="U14" s="146"/>
      <c r="V14" s="146"/>
      <c r="W14" s="146"/>
      <c r="X14" s="146"/>
    </row>
    <row r="15" spans="1:24" x14ac:dyDescent="0.2">
      <c r="A15" s="16">
        <f>IF(COUNTIF(Šifranti!$G$2:$G$185,$B15)=0,1,LOOKUP($B15,Šifranti!$G$2:$G$185,Šifranti!$H$2:$H$185))</f>
        <v>1</v>
      </c>
      <c r="B15" s="22">
        <f t="shared" si="7"/>
        <v>39823</v>
      </c>
      <c r="C15" s="11"/>
      <c r="D15" s="11"/>
      <c r="E15" s="11"/>
      <c r="F15" s="11"/>
      <c r="G15" s="11"/>
      <c r="H15" s="11"/>
      <c r="I15" s="162"/>
      <c r="J15" s="81">
        <f t="shared" si="0"/>
        <v>0</v>
      </c>
      <c r="K15" s="81">
        <f>IF($B15="","",Prisotnost!$AP16)</f>
        <v>0</v>
      </c>
      <c r="L15" s="81">
        <f>IF($B15="","",IF(AND(WEEKDAY($B15)&lt;&gt;1,WEEKDAY($B15)&lt;&gt;7),IF($A15&lt;&gt;1,IF(OR($I15=Šifranti!$A$7,$I15=Šifranti!$A$8,$I15=Šifranti!$A$9),$B$3,0),IF(AND($I15&lt;&gt;"",$I15&lt;&gt;Šifranti!$A$4),$B$3,0)),0))</f>
        <v>0</v>
      </c>
      <c r="M15" s="19">
        <f t="shared" si="2"/>
        <v>0</v>
      </c>
      <c r="N15" s="19">
        <f t="shared" si="3"/>
        <v>0.33333333333333331</v>
      </c>
      <c r="O15" s="18">
        <f t="shared" si="4"/>
        <v>0.33333333333333331</v>
      </c>
      <c r="P15" s="19">
        <f t="shared" si="5"/>
        <v>3</v>
      </c>
      <c r="Q15" s="19">
        <f t="shared" si="6"/>
        <v>-2.6666666666666665</v>
      </c>
      <c r="R15" s="8" t="str">
        <f t="shared" ca="1" si="1"/>
        <v/>
      </c>
      <c r="T15" s="146"/>
      <c r="U15" s="146"/>
      <c r="V15" s="146"/>
      <c r="W15" s="146"/>
      <c r="X15" s="146"/>
    </row>
    <row r="16" spans="1:24" x14ac:dyDescent="0.2">
      <c r="A16" s="16">
        <f>IF(COUNTIF(Šifranti!$G$2:$G$185,$B16)=0,1,LOOKUP($B16,Šifranti!$G$2:$G$185,Šifranti!$H$2:$H$185))</f>
        <v>1</v>
      </c>
      <c r="B16" s="22">
        <f t="shared" si="7"/>
        <v>39824</v>
      </c>
      <c r="C16" s="11"/>
      <c r="D16" s="11"/>
      <c r="E16" s="11"/>
      <c r="F16" s="11"/>
      <c r="G16" s="11"/>
      <c r="H16" s="11"/>
      <c r="I16" s="162"/>
      <c r="J16" s="81">
        <f t="shared" si="0"/>
        <v>0</v>
      </c>
      <c r="K16" s="81">
        <f>IF($B16="","",Prisotnost!$AP17)</f>
        <v>0</v>
      </c>
      <c r="L16" s="81">
        <f>IF($B16="","",IF(AND(WEEKDAY($B16)&lt;&gt;1,WEEKDAY($B16)&lt;&gt;7),IF($A16&lt;&gt;1,IF(OR($I16=Šifranti!$A$7,$I16=Šifranti!$A$8,$I16=Šifranti!$A$9),$B$3,0),IF(AND($I16&lt;&gt;"",$I16&lt;&gt;Šifranti!$A$4),$B$3,0)),0))</f>
        <v>0</v>
      </c>
      <c r="M16" s="19">
        <f t="shared" si="2"/>
        <v>0</v>
      </c>
      <c r="N16" s="19">
        <f t="shared" si="3"/>
        <v>0.33333333333333331</v>
      </c>
      <c r="O16" s="18">
        <f t="shared" si="4"/>
        <v>0</v>
      </c>
      <c r="P16" s="19">
        <f t="shared" si="5"/>
        <v>3</v>
      </c>
      <c r="Q16" s="19">
        <f t="shared" si="6"/>
        <v>-2.6666666666666665</v>
      </c>
      <c r="R16" s="8" t="str">
        <f t="shared" ca="1" si="1"/>
        <v/>
      </c>
      <c r="T16" s="146"/>
      <c r="U16" s="146"/>
      <c r="V16" s="146"/>
      <c r="W16" s="146"/>
      <c r="X16" s="146"/>
    </row>
    <row r="17" spans="1:24" x14ac:dyDescent="0.2">
      <c r="A17" s="16">
        <f>IF(COUNTIF(Šifranti!$G$2:$G$185,$B17)=0,1,LOOKUP($B17,Šifranti!$G$2:$G$185,Šifranti!$H$2:$H$185))</f>
        <v>1</v>
      </c>
      <c r="B17" s="22">
        <f t="shared" si="7"/>
        <v>39825</v>
      </c>
      <c r="C17" s="11"/>
      <c r="D17" s="11"/>
      <c r="E17" s="11"/>
      <c r="F17" s="11"/>
      <c r="G17" s="11"/>
      <c r="H17" s="11"/>
      <c r="I17" s="162"/>
      <c r="J17" s="81">
        <f t="shared" si="0"/>
        <v>0</v>
      </c>
      <c r="K17" s="81">
        <f>IF($B17="","",Prisotnost!$AP18)</f>
        <v>0</v>
      </c>
      <c r="L17" s="81">
        <f>IF($B17="","",IF(AND(WEEKDAY($B17)&lt;&gt;1,WEEKDAY($B17)&lt;&gt;7),IF($A17&lt;&gt;1,IF(OR($I17=Šifranti!$A$7,$I17=Šifranti!$A$8,$I17=Šifranti!$A$9),$B$3,0),IF(AND($I17&lt;&gt;"",$I17&lt;&gt;Šifranti!$A$4),$B$3,0)),0))</f>
        <v>0</v>
      </c>
      <c r="M17" s="19">
        <f t="shared" si="2"/>
        <v>0</v>
      </c>
      <c r="N17" s="19">
        <f t="shared" si="3"/>
        <v>0.33333333333333331</v>
      </c>
      <c r="O17" s="18">
        <f t="shared" si="4"/>
        <v>0</v>
      </c>
      <c r="P17" s="19">
        <f t="shared" si="5"/>
        <v>3</v>
      </c>
      <c r="Q17" s="19">
        <f t="shared" si="6"/>
        <v>-2.6666666666666665</v>
      </c>
      <c r="R17" s="8" t="str">
        <f t="shared" ca="1" si="1"/>
        <v/>
      </c>
      <c r="T17" s="146"/>
      <c r="U17" s="146"/>
      <c r="V17" s="146"/>
      <c r="W17" s="146"/>
      <c r="X17" s="146"/>
    </row>
    <row r="18" spans="1:24" x14ac:dyDescent="0.2">
      <c r="A18" s="16">
        <f>IF(COUNTIF(Šifranti!$G$2:$G$185,$B18)=0,1,LOOKUP($B18,Šifranti!$G$2:$G$185,Šifranti!$H$2:$H$185))</f>
        <v>1</v>
      </c>
      <c r="B18" s="22">
        <f t="shared" si="7"/>
        <v>39826</v>
      </c>
      <c r="C18" s="11"/>
      <c r="D18" s="11"/>
      <c r="E18" s="11"/>
      <c r="F18" s="11"/>
      <c r="G18" s="11"/>
      <c r="H18" s="11"/>
      <c r="I18" s="162"/>
      <c r="J18" s="81">
        <f t="shared" si="0"/>
        <v>0</v>
      </c>
      <c r="K18" s="81">
        <f>IF($B18="","",Prisotnost!$AP19)</f>
        <v>0</v>
      </c>
      <c r="L18" s="81">
        <f>IF($B18="","",IF(AND(WEEKDAY($B18)&lt;&gt;1,WEEKDAY($B18)&lt;&gt;7),IF($A18&lt;&gt;1,IF(OR($I18=Šifranti!$A$7,$I18=Šifranti!$A$8,$I18=Šifranti!$A$9),$B$3,0),IF(AND($I18&lt;&gt;"",$I18&lt;&gt;Šifranti!$A$4),$B$3,0)),0))</f>
        <v>0</v>
      </c>
      <c r="M18" s="19">
        <f t="shared" si="2"/>
        <v>0</v>
      </c>
      <c r="N18" s="19">
        <f t="shared" si="3"/>
        <v>0.33333333333333331</v>
      </c>
      <c r="O18" s="18">
        <f t="shared" si="4"/>
        <v>0.33333333333333331</v>
      </c>
      <c r="P18" s="19">
        <f t="shared" si="5"/>
        <v>3.3333333333333335</v>
      </c>
      <c r="Q18" s="19">
        <f t="shared" si="6"/>
        <v>-3</v>
      </c>
      <c r="R18" s="8" t="str">
        <f t="shared" ca="1" si="1"/>
        <v/>
      </c>
      <c r="T18" s="146"/>
      <c r="U18" s="146"/>
      <c r="V18" s="146"/>
      <c r="W18" s="146"/>
      <c r="X18" s="146"/>
    </row>
    <row r="19" spans="1:24" x14ac:dyDescent="0.2">
      <c r="A19" s="16">
        <f>IF(COUNTIF(Šifranti!$G$2:$G$185,$B19)=0,1,LOOKUP($B19,Šifranti!$G$2:$G$185,Šifranti!$H$2:$H$185))</f>
        <v>1</v>
      </c>
      <c r="B19" s="22">
        <f t="shared" si="7"/>
        <v>39827</v>
      </c>
      <c r="C19" s="11"/>
      <c r="D19" s="11"/>
      <c r="E19" s="11"/>
      <c r="F19" s="11"/>
      <c r="G19" s="11"/>
      <c r="H19" s="11"/>
      <c r="I19" s="162"/>
      <c r="J19" s="81">
        <f t="shared" si="0"/>
        <v>0</v>
      </c>
      <c r="K19" s="81">
        <f>IF($B19="","",Prisotnost!$AP20)</f>
        <v>0</v>
      </c>
      <c r="L19" s="81">
        <f>IF($B19="","",IF(AND(WEEKDAY($B19)&lt;&gt;1,WEEKDAY($B19)&lt;&gt;7),IF($A19&lt;&gt;1,IF(OR($I19=Šifranti!$A$7,$I19=Šifranti!$A$8,$I19=Šifranti!$A$9),$B$3,0),IF(AND($I19&lt;&gt;"",$I19&lt;&gt;Šifranti!$A$4),$B$3,0)),0))</f>
        <v>0</v>
      </c>
      <c r="M19" s="19">
        <f t="shared" si="2"/>
        <v>0</v>
      </c>
      <c r="N19" s="19">
        <f t="shared" si="3"/>
        <v>0.33333333333333331</v>
      </c>
      <c r="O19" s="18">
        <f t="shared" si="4"/>
        <v>0.33333333333333331</v>
      </c>
      <c r="P19" s="19">
        <f t="shared" si="5"/>
        <v>3.666666666666667</v>
      </c>
      <c r="Q19" s="19">
        <f t="shared" si="6"/>
        <v>-3.3333333333333335</v>
      </c>
      <c r="R19" s="8" t="str">
        <f t="shared" ca="1" si="1"/>
        <v/>
      </c>
      <c r="T19" s="146"/>
      <c r="U19" s="146"/>
      <c r="V19" s="146"/>
      <c r="W19" s="146"/>
      <c r="X19" s="146"/>
    </row>
    <row r="20" spans="1:24" x14ac:dyDescent="0.2">
      <c r="A20" s="16">
        <f>IF(COUNTIF(Šifranti!$G$2:$G$185,$B20)=0,1,LOOKUP($B20,Šifranti!$G$2:$G$185,Šifranti!$H$2:$H$185))</f>
        <v>1</v>
      </c>
      <c r="B20" s="22">
        <f t="shared" si="7"/>
        <v>39828</v>
      </c>
      <c r="C20" s="11"/>
      <c r="D20" s="11"/>
      <c r="E20" s="11"/>
      <c r="F20" s="11"/>
      <c r="G20" s="11"/>
      <c r="H20" s="11"/>
      <c r="I20" s="162"/>
      <c r="J20" s="81">
        <f t="shared" si="0"/>
        <v>0</v>
      </c>
      <c r="K20" s="81">
        <f>IF($B20="","",Prisotnost!$AP21)</f>
        <v>0</v>
      </c>
      <c r="L20" s="81">
        <f>IF($B20="","",IF(AND(WEEKDAY($B20)&lt;&gt;1,WEEKDAY($B20)&lt;&gt;7),IF($A20&lt;&gt;1,IF(OR($I20=Šifranti!$A$7,$I20=Šifranti!$A$8,$I20=Šifranti!$A$9),$B$3,0),IF(AND($I20&lt;&gt;"",$I20&lt;&gt;Šifranti!$A$4),$B$3,0)),0))</f>
        <v>0</v>
      </c>
      <c r="M20" s="19">
        <f t="shared" si="2"/>
        <v>0</v>
      </c>
      <c r="N20" s="19">
        <f t="shared" si="3"/>
        <v>0.33333333333333331</v>
      </c>
      <c r="O20" s="18">
        <f t="shared" si="4"/>
        <v>0.33333333333333331</v>
      </c>
      <c r="P20" s="19">
        <f t="shared" si="5"/>
        <v>4</v>
      </c>
      <c r="Q20" s="19">
        <f t="shared" si="6"/>
        <v>-3.6666666666666665</v>
      </c>
      <c r="R20" s="8" t="str">
        <f t="shared" ca="1" si="1"/>
        <v/>
      </c>
      <c r="T20" s="146"/>
      <c r="U20" s="146"/>
      <c r="V20" s="146"/>
      <c r="W20" s="146"/>
      <c r="X20" s="146"/>
    </row>
    <row r="21" spans="1:24" x14ac:dyDescent="0.2">
      <c r="A21" s="16">
        <f>IF(COUNTIF(Šifranti!$G$2:$G$185,$B21)=0,1,LOOKUP($B21,Šifranti!$G$2:$G$185,Šifranti!$H$2:$H$185))</f>
        <v>1</v>
      </c>
      <c r="B21" s="22">
        <f t="shared" si="7"/>
        <v>39829</v>
      </c>
      <c r="C21" s="11"/>
      <c r="D21" s="11"/>
      <c r="E21" s="11"/>
      <c r="F21" s="11"/>
      <c r="G21" s="11"/>
      <c r="H21" s="11"/>
      <c r="I21" s="162"/>
      <c r="J21" s="81">
        <f t="shared" si="0"/>
        <v>0</v>
      </c>
      <c r="K21" s="81">
        <f>IF($B21="","",Prisotnost!$AP22)</f>
        <v>0</v>
      </c>
      <c r="L21" s="81">
        <f>IF($B21="","",IF(AND(WEEKDAY($B21)&lt;&gt;1,WEEKDAY($B21)&lt;&gt;7),IF($A21&lt;&gt;1,IF(OR($I21=Šifranti!$A$7,$I21=Šifranti!$A$8,$I21=Šifranti!$A$9),$B$3,0),IF(AND($I21&lt;&gt;"",$I21&lt;&gt;Šifranti!$A$4),$B$3,0)),0))</f>
        <v>0</v>
      </c>
      <c r="M21" s="19">
        <f t="shared" si="2"/>
        <v>0</v>
      </c>
      <c r="N21" s="19">
        <f t="shared" si="3"/>
        <v>0.33333333333333331</v>
      </c>
      <c r="O21" s="18">
        <f t="shared" si="4"/>
        <v>0.33333333333333331</v>
      </c>
      <c r="P21" s="19">
        <f t="shared" si="5"/>
        <v>4.333333333333333</v>
      </c>
      <c r="Q21" s="19">
        <f t="shared" si="6"/>
        <v>-3.9999999999999996</v>
      </c>
      <c r="R21" s="8" t="str">
        <f t="shared" ca="1" si="1"/>
        <v/>
      </c>
      <c r="T21" s="146"/>
      <c r="U21" s="146"/>
      <c r="V21" s="146"/>
      <c r="W21" s="146"/>
      <c r="X21" s="146"/>
    </row>
    <row r="22" spans="1:24" x14ac:dyDescent="0.2">
      <c r="A22" s="16">
        <f>IF(COUNTIF(Šifranti!$G$2:$G$185,$B22)=0,1,LOOKUP($B22,Šifranti!$G$2:$G$185,Šifranti!$H$2:$H$185))</f>
        <v>1</v>
      </c>
      <c r="B22" s="22">
        <f t="shared" si="7"/>
        <v>39830</v>
      </c>
      <c r="C22" s="11"/>
      <c r="D22" s="11"/>
      <c r="E22" s="11"/>
      <c r="F22" s="11"/>
      <c r="G22" s="11"/>
      <c r="H22" s="11"/>
      <c r="I22" s="162"/>
      <c r="J22" s="81">
        <f t="shared" si="0"/>
        <v>0</v>
      </c>
      <c r="K22" s="81">
        <f>IF($B22="","",Prisotnost!$AP23)</f>
        <v>0</v>
      </c>
      <c r="L22" s="81">
        <f>IF($B22="","",IF(AND(WEEKDAY($B22)&lt;&gt;1,WEEKDAY($B22)&lt;&gt;7),IF($A22&lt;&gt;1,IF(OR($I22=Šifranti!$A$7,$I22=Šifranti!$A$8,$I22=Šifranti!$A$9),$B$3,0),IF(AND($I22&lt;&gt;"",$I22&lt;&gt;Šifranti!$A$4),$B$3,0)),0))</f>
        <v>0</v>
      </c>
      <c r="M22" s="19">
        <f t="shared" si="2"/>
        <v>0</v>
      </c>
      <c r="N22" s="19">
        <f t="shared" si="3"/>
        <v>0.33333333333333331</v>
      </c>
      <c r="O22" s="18">
        <f t="shared" si="4"/>
        <v>0.33333333333333331</v>
      </c>
      <c r="P22" s="19">
        <f t="shared" si="5"/>
        <v>4.6666666666666661</v>
      </c>
      <c r="Q22" s="19">
        <f t="shared" si="6"/>
        <v>-4.333333333333333</v>
      </c>
      <c r="R22" s="8" t="str">
        <f t="shared" ca="1" si="1"/>
        <v/>
      </c>
      <c r="T22" s="146"/>
      <c r="U22" s="146"/>
      <c r="V22" s="146"/>
      <c r="W22" s="146"/>
      <c r="X22" s="146"/>
    </row>
    <row r="23" spans="1:24" x14ac:dyDescent="0.2">
      <c r="A23" s="16">
        <f>IF(COUNTIF(Šifranti!$G$2:$G$185,$B23)=0,1,LOOKUP($B23,Šifranti!$G$2:$G$185,Šifranti!$H$2:$H$185))</f>
        <v>1</v>
      </c>
      <c r="B23" s="22">
        <f t="shared" si="7"/>
        <v>39831</v>
      </c>
      <c r="C23" s="11"/>
      <c r="D23" s="11"/>
      <c r="E23" s="11"/>
      <c r="F23" s="11"/>
      <c r="G23" s="11"/>
      <c r="H23" s="11"/>
      <c r="I23" s="162"/>
      <c r="J23" s="81">
        <f t="shared" si="0"/>
        <v>0</v>
      </c>
      <c r="K23" s="81">
        <f>IF($B23="","",Prisotnost!$AP24)</f>
        <v>0</v>
      </c>
      <c r="L23" s="81">
        <f>IF($B23="","",IF(AND(WEEKDAY($B23)&lt;&gt;1,WEEKDAY($B23)&lt;&gt;7),IF($A23&lt;&gt;1,IF(OR($I23=Šifranti!$A$7,$I23=Šifranti!$A$8,$I23=Šifranti!$A$9),$B$3,0),IF(AND($I23&lt;&gt;"",$I23&lt;&gt;Šifranti!$A$4),$B$3,0)),0))</f>
        <v>0</v>
      </c>
      <c r="M23" s="19">
        <f t="shared" si="2"/>
        <v>0</v>
      </c>
      <c r="N23" s="19">
        <f t="shared" si="3"/>
        <v>0.33333333333333331</v>
      </c>
      <c r="O23" s="18">
        <f t="shared" si="4"/>
        <v>0</v>
      </c>
      <c r="P23" s="19">
        <f t="shared" si="5"/>
        <v>4.6666666666666661</v>
      </c>
      <c r="Q23" s="19">
        <f t="shared" si="6"/>
        <v>-4.333333333333333</v>
      </c>
      <c r="R23" s="8" t="str">
        <f t="shared" ca="1" si="1"/>
        <v/>
      </c>
      <c r="T23" s="146"/>
      <c r="U23" s="146"/>
      <c r="V23" s="146"/>
      <c r="W23" s="146"/>
      <c r="X23" s="146"/>
    </row>
    <row r="24" spans="1:24" x14ac:dyDescent="0.2">
      <c r="A24" s="16">
        <f>IF(COUNTIF(Šifranti!$G$2:$G$185,$B24)=0,1,LOOKUP($B24,Šifranti!$G$2:$G$185,Šifranti!$H$2:$H$185))</f>
        <v>1</v>
      </c>
      <c r="B24" s="22">
        <f t="shared" si="7"/>
        <v>39832</v>
      </c>
      <c r="C24" s="11"/>
      <c r="D24" s="11"/>
      <c r="E24" s="11"/>
      <c r="F24" s="11"/>
      <c r="G24" s="11"/>
      <c r="H24" s="11"/>
      <c r="I24" s="162"/>
      <c r="J24" s="81">
        <f t="shared" si="0"/>
        <v>0</v>
      </c>
      <c r="K24" s="81">
        <f>IF($B24="","",Prisotnost!$AP25)</f>
        <v>0</v>
      </c>
      <c r="L24" s="81">
        <f>IF($B24="","",IF(AND(WEEKDAY($B24)&lt;&gt;1,WEEKDAY($B24)&lt;&gt;7),IF($A24&lt;&gt;1,IF(OR($I24=Šifranti!$A$7,$I24=Šifranti!$A$8,$I24=Šifranti!$A$9),$B$3,0),IF(AND($I24&lt;&gt;"",$I24&lt;&gt;Šifranti!$A$4),$B$3,0)),0))</f>
        <v>0</v>
      </c>
      <c r="M24" s="19">
        <f t="shared" si="2"/>
        <v>0</v>
      </c>
      <c r="N24" s="19">
        <f t="shared" si="3"/>
        <v>0.33333333333333331</v>
      </c>
      <c r="O24" s="18">
        <f t="shared" si="4"/>
        <v>0</v>
      </c>
      <c r="P24" s="19">
        <f t="shared" si="5"/>
        <v>4.6666666666666661</v>
      </c>
      <c r="Q24" s="19">
        <f t="shared" si="6"/>
        <v>-4.333333333333333</v>
      </c>
      <c r="R24" s="8" t="str">
        <f t="shared" ca="1" si="1"/>
        <v/>
      </c>
      <c r="T24" s="146"/>
      <c r="U24" s="146"/>
      <c r="V24" s="146"/>
      <c r="W24" s="146"/>
      <c r="X24" s="146"/>
    </row>
    <row r="25" spans="1:24" x14ac:dyDescent="0.2">
      <c r="A25" s="16">
        <f>IF(COUNTIF(Šifranti!$G$2:$G$185,$B25)=0,1,LOOKUP($B25,Šifranti!$G$2:$G$185,Šifranti!$H$2:$H$185))</f>
        <v>1</v>
      </c>
      <c r="B25" s="22">
        <f t="shared" si="7"/>
        <v>39833</v>
      </c>
      <c r="C25" s="11"/>
      <c r="D25" s="11"/>
      <c r="E25" s="11"/>
      <c r="F25" s="11"/>
      <c r="G25" s="11"/>
      <c r="H25" s="11"/>
      <c r="I25" s="162"/>
      <c r="J25" s="81">
        <f t="shared" si="0"/>
        <v>0</v>
      </c>
      <c r="K25" s="81">
        <f>IF($B25="","",Prisotnost!$AP26)</f>
        <v>0</v>
      </c>
      <c r="L25" s="81">
        <f>IF($B25="","",IF(AND(WEEKDAY($B25)&lt;&gt;1,WEEKDAY($B25)&lt;&gt;7),IF($A25&lt;&gt;1,IF(OR($I25=Šifranti!$A$7,$I25=Šifranti!$A$8,$I25=Šifranti!$A$9),$B$3,0),IF(AND($I25&lt;&gt;"",$I25&lt;&gt;Šifranti!$A$4),$B$3,0)),0))</f>
        <v>0</v>
      </c>
      <c r="M25" s="19">
        <f t="shared" si="2"/>
        <v>0</v>
      </c>
      <c r="N25" s="19">
        <f t="shared" si="3"/>
        <v>0.33333333333333331</v>
      </c>
      <c r="O25" s="18">
        <f t="shared" si="4"/>
        <v>0.33333333333333331</v>
      </c>
      <c r="P25" s="19">
        <f t="shared" si="5"/>
        <v>4.9999999999999991</v>
      </c>
      <c r="Q25" s="19">
        <f t="shared" si="6"/>
        <v>-4.6666666666666661</v>
      </c>
      <c r="R25" s="8" t="str">
        <f t="shared" ca="1" si="1"/>
        <v/>
      </c>
      <c r="T25" s="146"/>
      <c r="U25" s="146"/>
      <c r="V25" s="146"/>
      <c r="W25" s="146"/>
      <c r="X25" s="146"/>
    </row>
    <row r="26" spans="1:24" x14ac:dyDescent="0.2">
      <c r="A26" s="16">
        <f>IF(COUNTIF(Šifranti!$G$2:$G$185,$B26)=0,1,LOOKUP($B26,Šifranti!$G$2:$G$185,Šifranti!$H$2:$H$185))</f>
        <v>1</v>
      </c>
      <c r="B26" s="22">
        <f t="shared" si="7"/>
        <v>39834</v>
      </c>
      <c r="C26" s="11"/>
      <c r="D26" s="11"/>
      <c r="E26" s="11"/>
      <c r="F26" s="11"/>
      <c r="G26" s="11"/>
      <c r="H26" s="11"/>
      <c r="I26" s="162"/>
      <c r="J26" s="81">
        <f t="shared" si="0"/>
        <v>0</v>
      </c>
      <c r="K26" s="81">
        <f>IF($B26="","",Prisotnost!$AP27)</f>
        <v>0</v>
      </c>
      <c r="L26" s="81">
        <f>IF($B26="","",IF(AND(WEEKDAY($B26)&lt;&gt;1,WEEKDAY($B26)&lt;&gt;7),IF($A26&lt;&gt;1,IF(OR($I26=Šifranti!$A$7,$I26=Šifranti!$A$8,$I26=Šifranti!$A$9),$B$3,0),IF(AND($I26&lt;&gt;"",$I26&lt;&gt;Šifranti!$A$4),$B$3,0)),0))</f>
        <v>0</v>
      </c>
      <c r="M26" s="19">
        <f t="shared" si="2"/>
        <v>0</v>
      </c>
      <c r="N26" s="19">
        <f t="shared" si="3"/>
        <v>0.33333333333333331</v>
      </c>
      <c r="O26" s="18">
        <f t="shared" si="4"/>
        <v>0.33333333333333331</v>
      </c>
      <c r="P26" s="19">
        <f t="shared" si="5"/>
        <v>5.3333333333333321</v>
      </c>
      <c r="Q26" s="19">
        <f t="shared" si="6"/>
        <v>-4.9999999999999991</v>
      </c>
      <c r="R26" s="8" t="str">
        <f t="shared" ca="1" si="1"/>
        <v/>
      </c>
      <c r="T26" s="146"/>
      <c r="U26" s="146"/>
      <c r="V26" s="146"/>
      <c r="W26" s="146"/>
      <c r="X26" s="146"/>
    </row>
    <row r="27" spans="1:24" x14ac:dyDescent="0.2">
      <c r="A27" s="16">
        <f>IF(COUNTIF(Šifranti!$G$2:$G$185,$B27)=0,1,LOOKUP($B27,Šifranti!$G$2:$G$185,Šifranti!$H$2:$H$185))</f>
        <v>1</v>
      </c>
      <c r="B27" s="22">
        <f t="shared" si="7"/>
        <v>39835</v>
      </c>
      <c r="C27" s="11"/>
      <c r="D27" s="11"/>
      <c r="E27" s="11"/>
      <c r="F27" s="11"/>
      <c r="G27" s="11"/>
      <c r="H27" s="11"/>
      <c r="I27" s="162"/>
      <c r="J27" s="81">
        <f t="shared" si="0"/>
        <v>0</v>
      </c>
      <c r="K27" s="81">
        <f>IF($B27="","",Prisotnost!$AP28)</f>
        <v>0</v>
      </c>
      <c r="L27" s="81">
        <f>IF($B27="","",IF(AND(WEEKDAY($B27)&lt;&gt;1,WEEKDAY($B27)&lt;&gt;7),IF($A27&lt;&gt;1,IF(OR($I27=Šifranti!$A$7,$I27=Šifranti!$A$8,$I27=Šifranti!$A$9),$B$3,0),IF(AND($I27&lt;&gt;"",$I27&lt;&gt;Šifranti!$A$4),$B$3,0)),0))</f>
        <v>0</v>
      </c>
      <c r="M27" s="19">
        <f t="shared" si="2"/>
        <v>0</v>
      </c>
      <c r="N27" s="19">
        <f t="shared" si="3"/>
        <v>0.33333333333333331</v>
      </c>
      <c r="O27" s="18">
        <f t="shared" si="4"/>
        <v>0.33333333333333331</v>
      </c>
      <c r="P27" s="19">
        <f t="shared" si="5"/>
        <v>5.6666666666666652</v>
      </c>
      <c r="Q27" s="19">
        <f t="shared" si="6"/>
        <v>-5.3333333333333321</v>
      </c>
      <c r="R27" s="8" t="str">
        <f t="shared" ca="1" si="1"/>
        <v/>
      </c>
      <c r="T27" s="146"/>
      <c r="U27" s="146"/>
      <c r="V27" s="146"/>
      <c r="W27" s="146"/>
      <c r="X27" s="146"/>
    </row>
    <row r="28" spans="1:24" x14ac:dyDescent="0.2">
      <c r="A28" s="16">
        <f>IF(COUNTIF(Šifranti!$G$2:$G$185,$B28)=0,1,LOOKUP($B28,Šifranti!$G$2:$G$185,Šifranti!$H$2:$H$185))</f>
        <v>1</v>
      </c>
      <c r="B28" s="22">
        <f t="shared" si="7"/>
        <v>39836</v>
      </c>
      <c r="C28" s="11"/>
      <c r="D28" s="11"/>
      <c r="E28" s="11"/>
      <c r="F28" s="11"/>
      <c r="G28" s="11"/>
      <c r="H28" s="11"/>
      <c r="I28" s="1"/>
      <c r="J28" s="81">
        <f t="shared" si="0"/>
        <v>0</v>
      </c>
      <c r="K28" s="81">
        <f>IF($B28="","",Prisotnost!$AP29)</f>
        <v>0</v>
      </c>
      <c r="L28" s="81">
        <f>IF($B28="","",IF(AND(WEEKDAY($B28)&lt;&gt;1,WEEKDAY($B28)&lt;&gt;7),IF($A28&lt;&gt;1,IF(OR($I28=Šifranti!$A$7,$I28=Šifranti!$A$8,$I28=Šifranti!$A$9),$B$3,0),IF(AND($I28&lt;&gt;"",$I28&lt;&gt;Šifranti!$A$4),$B$3,0)),0))</f>
        <v>0</v>
      </c>
      <c r="M28" s="19">
        <f t="shared" si="2"/>
        <v>0</v>
      </c>
      <c r="N28" s="19">
        <f t="shared" si="3"/>
        <v>0.33333333333333331</v>
      </c>
      <c r="O28" s="18">
        <f t="shared" si="4"/>
        <v>0.33333333333333331</v>
      </c>
      <c r="P28" s="19">
        <f t="shared" si="5"/>
        <v>5.9999999999999982</v>
      </c>
      <c r="Q28" s="19">
        <f t="shared" si="6"/>
        <v>-5.6666666666666652</v>
      </c>
      <c r="R28" s="8" t="str">
        <f t="shared" ca="1" si="1"/>
        <v/>
      </c>
      <c r="T28" s="146"/>
      <c r="U28" s="146"/>
      <c r="V28" s="146"/>
      <c r="W28" s="146"/>
      <c r="X28" s="146"/>
    </row>
    <row r="29" spans="1:24" x14ac:dyDescent="0.2">
      <c r="A29" s="16">
        <f>IF(COUNTIF(Šifranti!$G$2:$G$185,$B29)=0,1,LOOKUP($B29,Šifranti!$G$2:$G$185,Šifranti!$H$2:$H$185))</f>
        <v>1</v>
      </c>
      <c r="B29" s="22">
        <f t="shared" si="7"/>
        <v>39837</v>
      </c>
      <c r="C29" s="11"/>
      <c r="D29" s="11"/>
      <c r="E29" s="11"/>
      <c r="F29" s="11"/>
      <c r="G29" s="11"/>
      <c r="H29" s="11"/>
      <c r="I29" s="1"/>
      <c r="J29" s="81">
        <f t="shared" si="0"/>
        <v>0</v>
      </c>
      <c r="K29" s="81">
        <f>IF($B29="","",Prisotnost!$AP30)</f>
        <v>0</v>
      </c>
      <c r="L29" s="81">
        <f>IF($B29="","",IF(AND(WEEKDAY($B29)&lt;&gt;1,WEEKDAY($B29)&lt;&gt;7),IF($A29&lt;&gt;1,IF(OR($I29=Šifranti!$A$7,$I29=Šifranti!$A$8,$I29=Šifranti!$A$9),$B$3,0),IF(AND($I29&lt;&gt;"",$I29&lt;&gt;Šifranti!$A$4),$B$3,0)),0))</f>
        <v>0</v>
      </c>
      <c r="M29" s="19">
        <f t="shared" si="2"/>
        <v>0</v>
      </c>
      <c r="N29" s="19">
        <f t="shared" si="3"/>
        <v>0.33333333333333331</v>
      </c>
      <c r="O29" s="18">
        <f t="shared" si="4"/>
        <v>0.33333333333333331</v>
      </c>
      <c r="P29" s="19">
        <f t="shared" si="5"/>
        <v>6.3333333333333313</v>
      </c>
      <c r="Q29" s="19">
        <f t="shared" si="6"/>
        <v>-5.9999999999999982</v>
      </c>
      <c r="R29" s="8" t="str">
        <f t="shared" ca="1" si="1"/>
        <v/>
      </c>
      <c r="T29" s="146"/>
      <c r="U29" s="146"/>
      <c r="V29" s="146"/>
      <c r="W29" s="146"/>
      <c r="X29" s="146"/>
    </row>
    <row r="30" spans="1:24" x14ac:dyDescent="0.2">
      <c r="A30" s="16">
        <f>IF(COUNTIF(Šifranti!$G$2:$G$185,$B30)=0,1,LOOKUP($B30,Šifranti!$G$2:$G$185,Šifranti!$H$2:$H$185))</f>
        <v>1</v>
      </c>
      <c r="B30" s="22">
        <f t="shared" si="7"/>
        <v>39838</v>
      </c>
      <c r="C30" s="11"/>
      <c r="D30" s="11"/>
      <c r="E30" s="11"/>
      <c r="F30" s="11"/>
      <c r="G30" s="11"/>
      <c r="H30" s="11"/>
      <c r="I30" s="1"/>
      <c r="J30" s="81">
        <f t="shared" si="0"/>
        <v>0</v>
      </c>
      <c r="K30" s="81">
        <f>IF($B30="","",Prisotnost!$AP31)</f>
        <v>0</v>
      </c>
      <c r="L30" s="81">
        <f>IF($B30="","",IF(AND(WEEKDAY($B30)&lt;&gt;1,WEEKDAY($B30)&lt;&gt;7),IF($A30&lt;&gt;1,IF(OR($I30=Šifranti!$A$7,$I30=Šifranti!$A$8,$I30=Šifranti!$A$9),$B$3,0),IF(AND($I30&lt;&gt;"",$I30&lt;&gt;Šifranti!$A$4),$B$3,0)),0))</f>
        <v>0</v>
      </c>
      <c r="M30" s="19">
        <f t="shared" si="2"/>
        <v>0</v>
      </c>
      <c r="N30" s="19">
        <f t="shared" si="3"/>
        <v>0.33333333333333331</v>
      </c>
      <c r="O30" s="18">
        <f t="shared" si="4"/>
        <v>0</v>
      </c>
      <c r="P30" s="19">
        <f t="shared" si="5"/>
        <v>6.3333333333333313</v>
      </c>
      <c r="Q30" s="19">
        <f t="shared" si="6"/>
        <v>-5.9999999999999982</v>
      </c>
      <c r="R30" s="8" t="str">
        <f t="shared" ca="1" si="1"/>
        <v/>
      </c>
      <c r="T30" s="146"/>
      <c r="U30" s="146"/>
      <c r="V30" s="146"/>
      <c r="W30" s="146"/>
      <c r="X30" s="146"/>
    </row>
    <row r="31" spans="1:24" x14ac:dyDescent="0.2">
      <c r="A31" s="16">
        <f>IF(COUNTIF(Šifranti!$G$2:$G$185,$B31)=0,1,LOOKUP($B31,Šifranti!$G$2:$G$185,Šifranti!$H$2:$H$185))</f>
        <v>1</v>
      </c>
      <c r="B31" s="22">
        <f t="shared" si="7"/>
        <v>39839</v>
      </c>
      <c r="C31" s="11"/>
      <c r="D31" s="11"/>
      <c r="E31" s="11"/>
      <c r="F31" s="11"/>
      <c r="G31" s="11"/>
      <c r="H31" s="11"/>
      <c r="I31" s="1"/>
      <c r="J31" s="81">
        <f t="shared" si="0"/>
        <v>0</v>
      </c>
      <c r="K31" s="81">
        <f>IF($B31="","",Prisotnost!$AP32)</f>
        <v>0</v>
      </c>
      <c r="L31" s="81">
        <f>IF($B31="","",IF(AND(WEEKDAY($B31)&lt;&gt;1,WEEKDAY($B31)&lt;&gt;7),IF($A31&lt;&gt;1,IF(OR($I31=Šifranti!$A$7,$I31=Šifranti!$A$8,$I31=Šifranti!$A$9),$B$3,0),IF(AND($I31&lt;&gt;"",$I31&lt;&gt;Šifranti!$A$4),$B$3,0)),0))</f>
        <v>0</v>
      </c>
      <c r="M31" s="19">
        <f t="shared" si="2"/>
        <v>0</v>
      </c>
      <c r="N31" s="19">
        <f t="shared" si="3"/>
        <v>0.33333333333333331</v>
      </c>
      <c r="O31" s="18">
        <f t="shared" si="4"/>
        <v>0</v>
      </c>
      <c r="P31" s="19">
        <f t="shared" si="5"/>
        <v>6.3333333333333313</v>
      </c>
      <c r="Q31" s="19">
        <f t="shared" si="6"/>
        <v>-5.9999999999999982</v>
      </c>
      <c r="R31" s="8" t="str">
        <f t="shared" ca="1" si="1"/>
        <v/>
      </c>
      <c r="T31" s="146"/>
      <c r="U31" s="146"/>
      <c r="V31" s="146"/>
      <c r="W31" s="146"/>
      <c r="X31" s="146"/>
    </row>
    <row r="32" spans="1:24" x14ac:dyDescent="0.2">
      <c r="A32" s="16">
        <f>IF(COUNTIF(Šifranti!$G$2:$G$185,$B32)=0,1,LOOKUP($B32,Šifranti!$G$2:$G$185,Šifranti!$H$2:$H$185))</f>
        <v>1</v>
      </c>
      <c r="B32" s="22">
        <f t="shared" si="7"/>
        <v>39840</v>
      </c>
      <c r="C32" s="11"/>
      <c r="D32" s="11"/>
      <c r="E32" s="11"/>
      <c r="F32" s="11"/>
      <c r="G32" s="11"/>
      <c r="H32" s="11"/>
      <c r="I32" s="1"/>
      <c r="J32" s="81">
        <f t="shared" si="0"/>
        <v>0</v>
      </c>
      <c r="K32" s="81">
        <f>IF($B32="","",Prisotnost!$AP33)</f>
        <v>0</v>
      </c>
      <c r="L32" s="81">
        <f>IF($B32="","",IF(AND(WEEKDAY($B32)&lt;&gt;1,WEEKDAY($B32)&lt;&gt;7),IF($A32&lt;&gt;1,IF(OR($I32=Šifranti!$A$7,$I32=Šifranti!$A$8,$I32=Šifranti!$A$9),$B$3,0),IF(AND($I32&lt;&gt;"",$I32&lt;&gt;Šifranti!$A$4),$B$3,0)),0))</f>
        <v>0</v>
      </c>
      <c r="M32" s="19">
        <f t="shared" si="2"/>
        <v>0</v>
      </c>
      <c r="N32" s="19">
        <f t="shared" si="3"/>
        <v>0.33333333333333331</v>
      </c>
      <c r="O32" s="18">
        <f t="shared" si="4"/>
        <v>0.33333333333333331</v>
      </c>
      <c r="P32" s="19">
        <f t="shared" si="5"/>
        <v>6.6666666666666643</v>
      </c>
      <c r="Q32" s="19">
        <f t="shared" si="6"/>
        <v>-6.3333333333333313</v>
      </c>
      <c r="R32" s="8" t="str">
        <f t="shared" ca="1" si="1"/>
        <v/>
      </c>
      <c r="T32" s="146"/>
      <c r="U32" s="146"/>
      <c r="V32" s="146"/>
      <c r="W32" s="146"/>
      <c r="X32" s="146"/>
    </row>
    <row r="33" spans="1:24" x14ac:dyDescent="0.2">
      <c r="A33" s="16">
        <f>IF(COUNTIF(Šifranti!$G$2:$G$185,$B33)=0,1,LOOKUP($B33,Šifranti!$G$2:$G$185,Šifranti!$H$2:$H$185))</f>
        <v>1</v>
      </c>
      <c r="B33" s="22">
        <f t="shared" si="7"/>
        <v>39841</v>
      </c>
      <c r="C33" s="11"/>
      <c r="D33" s="11"/>
      <c r="E33" s="11"/>
      <c r="F33" s="11"/>
      <c r="G33" s="11"/>
      <c r="H33" s="11"/>
      <c r="I33" s="1"/>
      <c r="J33" s="81">
        <f t="shared" si="0"/>
        <v>0</v>
      </c>
      <c r="K33" s="81">
        <f>IF($B33="","",Prisotnost!$AP34)</f>
        <v>0</v>
      </c>
      <c r="L33" s="81">
        <f>IF($B33="","",IF(AND(WEEKDAY($B33)&lt;&gt;1,WEEKDAY($B33)&lt;&gt;7),IF($A33&lt;&gt;1,IF(OR($I33=Šifranti!$A$7,$I33=Šifranti!$A$8,$I33=Šifranti!$A$9),$B$3,0),IF(AND($I33&lt;&gt;"",$I33&lt;&gt;Šifranti!$A$4),$B$3,0)),0))</f>
        <v>0</v>
      </c>
      <c r="M33" s="19">
        <f t="shared" si="2"/>
        <v>0</v>
      </c>
      <c r="N33" s="19">
        <f t="shared" si="3"/>
        <v>0.33333333333333331</v>
      </c>
      <c r="O33" s="18">
        <f t="shared" si="4"/>
        <v>0.33333333333333331</v>
      </c>
      <c r="P33" s="19">
        <f t="shared" si="5"/>
        <v>6.9999999999999973</v>
      </c>
      <c r="Q33" s="19">
        <f t="shared" si="6"/>
        <v>-6.6666666666666643</v>
      </c>
      <c r="R33" s="8" t="str">
        <f t="shared" ca="1" si="1"/>
        <v/>
      </c>
      <c r="T33" s="146"/>
      <c r="U33" s="146"/>
      <c r="V33" s="146"/>
      <c r="W33" s="146"/>
      <c r="X33" s="146"/>
    </row>
    <row r="34" spans="1:24" x14ac:dyDescent="0.2">
      <c r="A34" s="16">
        <f>IF(COUNTIF(Šifranti!$G$2:$G$185,$B34)=0,1,LOOKUP($B34,Šifranti!$G$2:$G$185,Šifranti!$H$2:$H$185))</f>
        <v>1</v>
      </c>
      <c r="B34" s="22">
        <f t="shared" si="7"/>
        <v>39842</v>
      </c>
      <c r="C34" s="11"/>
      <c r="D34" s="11"/>
      <c r="E34" s="11"/>
      <c r="F34" s="11"/>
      <c r="G34" s="11"/>
      <c r="H34" s="11"/>
      <c r="I34" s="1"/>
      <c r="J34" s="81">
        <f t="shared" si="0"/>
        <v>0</v>
      </c>
      <c r="K34" s="81">
        <f>IF($B34="","",Prisotnost!$AP35)</f>
        <v>0</v>
      </c>
      <c r="L34" s="81">
        <f>IF($B34="","",IF(AND(WEEKDAY($B34)&lt;&gt;1,WEEKDAY($B34)&lt;&gt;7),IF($A34&lt;&gt;1,IF(OR($I34=Šifranti!$A$7,$I34=Šifranti!$A$8,$I34=Šifranti!$A$9),$B$3,0),IF(AND($I34&lt;&gt;"",$I34&lt;&gt;Šifranti!$A$4),$B$3,0)),0))</f>
        <v>0</v>
      </c>
      <c r="M34" s="19">
        <f t="shared" si="2"/>
        <v>0</v>
      </c>
      <c r="N34" s="19">
        <f t="shared" si="3"/>
        <v>0.33333333333333331</v>
      </c>
      <c r="O34" s="18">
        <f t="shared" si="4"/>
        <v>0.33333333333333331</v>
      </c>
      <c r="P34" s="19">
        <f t="shared" si="5"/>
        <v>7.3333333333333304</v>
      </c>
      <c r="Q34" s="19">
        <f t="shared" si="6"/>
        <v>-6.9999999999999973</v>
      </c>
      <c r="R34" s="8" t="str">
        <f t="shared" ca="1" si="1"/>
        <v/>
      </c>
      <c r="T34" s="146"/>
      <c r="U34" s="146"/>
      <c r="V34" s="146"/>
      <c r="W34" s="146"/>
      <c r="X34" s="146"/>
    </row>
    <row r="35" spans="1:24" ht="13.5" thickBot="1" x14ac:dyDescent="0.25">
      <c r="A35" s="16">
        <f>IF(COUNTIF(Šifranti!$G$2:$G$185,$B35)=0,1,LOOKUP($B35,Šifranti!$G$2:$G$185,Šifranti!$H$2:$H$185))</f>
        <v>1</v>
      </c>
      <c r="B35" s="22">
        <f t="shared" si="7"/>
        <v>39843</v>
      </c>
      <c r="C35" s="11"/>
      <c r="D35" s="11"/>
      <c r="E35" s="11"/>
      <c r="F35" s="11"/>
      <c r="G35" s="11"/>
      <c r="H35" s="11"/>
      <c r="I35" s="1"/>
      <c r="J35" s="81">
        <f t="shared" si="0"/>
        <v>0</v>
      </c>
      <c r="K35" s="81">
        <f>IF($B35="","",Prisotnost!$AP36)</f>
        <v>0</v>
      </c>
      <c r="L35" s="81">
        <f>IF($B35="","",IF(AND(WEEKDAY($B35)&lt;&gt;1,WEEKDAY($B35)&lt;&gt;7),IF($A35&lt;&gt;1,IF(OR($I35=Šifranti!$A$7,$I35=Šifranti!$A$8,$I35=Šifranti!$A$9),$B$3,0),IF(AND($I35&lt;&gt;"",$I35&lt;&gt;Šifranti!$A$4),$B$3,0)),0))</f>
        <v>0</v>
      </c>
      <c r="M35" s="19">
        <f t="shared" si="2"/>
        <v>0</v>
      </c>
      <c r="N35" s="19">
        <f t="shared" si="3"/>
        <v>0.33333333333333331</v>
      </c>
      <c r="O35" s="18">
        <f t="shared" si="4"/>
        <v>0.33333333333333331</v>
      </c>
      <c r="P35" s="19">
        <f t="shared" si="5"/>
        <v>7.6666666666666634</v>
      </c>
      <c r="Q35" s="19">
        <f t="shared" si="6"/>
        <v>-7.3333333333333304</v>
      </c>
      <c r="R35" s="8" t="str">
        <f t="shared" ca="1" si="1"/>
        <v/>
      </c>
      <c r="T35" s="146"/>
      <c r="U35" s="146"/>
      <c r="V35" s="146"/>
      <c r="W35" s="146"/>
      <c r="X35" s="146"/>
    </row>
    <row r="36" spans="1:24" ht="13.5" thickBot="1" x14ac:dyDescent="0.25">
      <c r="J36" s="65">
        <f>SUM($J$5:$J$35)</f>
        <v>0.33333333333333331</v>
      </c>
      <c r="K36" s="66">
        <f>SUM($K$5:$K$35)</f>
        <v>0</v>
      </c>
      <c r="L36" s="67">
        <f>SUM($L$5:$L$35)</f>
        <v>0</v>
      </c>
      <c r="M36" s="29">
        <f>SUM($M$5:$M$35)</f>
        <v>0.33333333333333331</v>
      </c>
      <c r="N36" s="20">
        <f>MAX($N$5:$N$35)</f>
        <v>0.33333333333333331</v>
      </c>
      <c r="O36" s="21">
        <f>SUM($O$5:$O$35)</f>
        <v>7.6666666666666634</v>
      </c>
      <c r="P36" s="30">
        <f>MAX($P$5:$P$35)</f>
        <v>7.6666666666666634</v>
      </c>
      <c r="Q36" s="31">
        <f>IF($P$36="","",$N$36-$P$36)</f>
        <v>-7.3333333333333304</v>
      </c>
    </row>
    <row r="37" spans="1:24" s="51" customFormat="1" ht="11.25" x14ac:dyDescent="0.2">
      <c r="B37" s="52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53"/>
      <c r="P37" s="45"/>
      <c r="Q37" s="45"/>
      <c r="W37" s="54"/>
    </row>
    <row r="38" spans="1:24" s="51" customFormat="1" ht="11.25" x14ac:dyDescent="0.2">
      <c r="B38" s="94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95"/>
      <c r="P38" s="47"/>
      <c r="Q38" s="47"/>
      <c r="R38" s="77"/>
      <c r="S38" s="77"/>
      <c r="T38" s="77"/>
      <c r="U38" s="77"/>
      <c r="W38" s="54"/>
    </row>
    <row r="39" spans="1:24" s="41" customFormat="1" ht="22.5" x14ac:dyDescent="0.2">
      <c r="B39" s="112" t="s">
        <v>94</v>
      </c>
      <c r="C39" s="42"/>
      <c r="D39" s="42"/>
      <c r="E39" s="42"/>
      <c r="F39" s="42"/>
      <c r="G39" s="42"/>
      <c r="H39" s="42"/>
      <c r="I39" s="44"/>
      <c r="J39" s="48" t="s">
        <v>22</v>
      </c>
      <c r="K39" s="48" t="s">
        <v>64</v>
      </c>
      <c r="L39" s="48" t="s">
        <v>54</v>
      </c>
      <c r="M39" s="113" t="s">
        <v>71</v>
      </c>
      <c r="N39" s="42"/>
      <c r="O39" s="43"/>
      <c r="P39" s="78"/>
      <c r="Q39" s="78"/>
      <c r="R39" s="78"/>
      <c r="S39" s="78"/>
      <c r="T39" s="78"/>
      <c r="U39" s="79"/>
    </row>
    <row r="40" spans="1:24" s="51" customFormat="1" ht="11.25" x14ac:dyDescent="0.2">
      <c r="B40" s="52"/>
      <c r="C40" s="45"/>
      <c r="D40" s="45"/>
      <c r="E40" s="45"/>
      <c r="F40" s="76"/>
      <c r="G40" s="76"/>
      <c r="H40" s="76"/>
      <c r="I40" s="46" t="s">
        <v>72</v>
      </c>
      <c r="J40" s="49">
        <f>Statistika!$K$4</f>
        <v>0</v>
      </c>
      <c r="K40" s="49">
        <f>Statistika!$I$4</f>
        <v>0</v>
      </c>
      <c r="L40" s="49">
        <f>Statistika!$J$4</f>
        <v>0</v>
      </c>
      <c r="M40" s="114">
        <f t="shared" ref="M40:M48" si="8">SUM(J40:L40)</f>
        <v>0</v>
      </c>
      <c r="N40" s="45"/>
      <c r="O40" s="53"/>
      <c r="P40" s="55"/>
      <c r="Q40" s="80"/>
      <c r="R40" s="80"/>
      <c r="S40" s="80"/>
      <c r="T40" s="80"/>
      <c r="U40" s="77"/>
      <c r="W40" s="54"/>
    </row>
    <row r="41" spans="1:24" s="51" customFormat="1" ht="11.25" x14ac:dyDescent="0.2">
      <c r="B41" s="52"/>
      <c r="C41" s="45"/>
      <c r="D41" s="45"/>
      <c r="E41" s="45"/>
      <c r="F41" s="76"/>
      <c r="G41" s="76"/>
      <c r="H41" s="76"/>
      <c r="I41" s="87" t="str">
        <f>Šifranti!$A$3</f>
        <v>Bolniška odsotnost</v>
      </c>
      <c r="J41" s="72"/>
      <c r="K41" s="72">
        <f>Statistika!$Q$4</f>
        <v>0</v>
      </c>
      <c r="L41" s="72"/>
      <c r="M41" s="115">
        <f t="shared" si="8"/>
        <v>0</v>
      </c>
      <c r="N41" s="86"/>
      <c r="O41" s="53"/>
      <c r="P41" s="55"/>
      <c r="Q41" s="75"/>
      <c r="R41" s="75"/>
      <c r="S41" s="75"/>
      <c r="T41" s="75"/>
      <c r="U41" s="77"/>
      <c r="W41" s="54"/>
    </row>
    <row r="42" spans="1:24" s="51" customFormat="1" ht="11.25" x14ac:dyDescent="0.2">
      <c r="B42" s="52"/>
      <c r="C42" s="45"/>
      <c r="D42" s="45"/>
      <c r="E42" s="45"/>
      <c r="F42" s="76"/>
      <c r="G42" s="76"/>
      <c r="H42" s="76"/>
      <c r="I42" s="88" t="str">
        <f>Šifranti!$A$4</f>
        <v>Koriščenje ur</v>
      </c>
      <c r="J42" s="72"/>
      <c r="K42" s="72">
        <f>Statistika!$R$4</f>
        <v>0</v>
      </c>
      <c r="L42" s="72"/>
      <c r="M42" s="115">
        <f t="shared" si="8"/>
        <v>0</v>
      </c>
      <c r="N42" s="86"/>
      <c r="O42" s="53"/>
      <c r="P42" s="55"/>
      <c r="Q42" s="75"/>
      <c r="R42" s="75"/>
      <c r="S42" s="75"/>
      <c r="T42" s="75"/>
      <c r="U42" s="77"/>
      <c r="W42" s="54"/>
    </row>
    <row r="43" spans="1:24" s="51" customFormat="1" ht="11.25" x14ac:dyDescent="0.2">
      <c r="B43" s="52"/>
      <c r="C43" s="45"/>
      <c r="D43" s="45"/>
      <c r="E43" s="45"/>
      <c r="F43" s="76"/>
      <c r="G43" s="76"/>
      <c r="H43" s="76"/>
      <c r="I43" s="88" t="str">
        <f>Šifranti!$A$5</f>
        <v>Očetovski dopust</v>
      </c>
      <c r="J43" s="72"/>
      <c r="K43" s="72">
        <f>Statistika!$S$4</f>
        <v>0</v>
      </c>
      <c r="L43" s="72"/>
      <c r="M43" s="115">
        <f t="shared" si="8"/>
        <v>0</v>
      </c>
      <c r="N43" s="86"/>
      <c r="O43" s="53"/>
      <c r="P43" s="55"/>
      <c r="Q43" s="75"/>
      <c r="R43" s="75"/>
      <c r="S43" s="75"/>
      <c r="T43" s="75"/>
      <c r="U43" s="77"/>
      <c r="W43" s="54"/>
    </row>
    <row r="44" spans="1:24" s="51" customFormat="1" ht="11.25" x14ac:dyDescent="0.2">
      <c r="B44" s="52"/>
      <c r="C44" s="45"/>
      <c r="D44" s="45"/>
      <c r="E44" s="163" t="s">
        <v>87</v>
      </c>
      <c r="F44" s="163"/>
      <c r="G44" s="163"/>
      <c r="H44" s="164"/>
      <c r="I44" s="88" t="str">
        <f>Šifranti!$A$6</f>
        <v>Porodiška odsotnost</v>
      </c>
      <c r="J44" s="72"/>
      <c r="K44" s="72">
        <f>Statistika!$T$4</f>
        <v>0</v>
      </c>
      <c r="L44" s="72"/>
      <c r="M44" s="115">
        <f t="shared" si="8"/>
        <v>0</v>
      </c>
      <c r="N44" s="93">
        <f>SUM(M41:M47)</f>
        <v>0</v>
      </c>
      <c r="O44" s="53"/>
      <c r="P44" s="55"/>
      <c r="Q44" s="75"/>
      <c r="R44" s="75"/>
      <c r="S44" s="75"/>
      <c r="T44" s="75"/>
      <c r="U44" s="77"/>
      <c r="W44" s="54"/>
    </row>
    <row r="45" spans="1:24" s="51" customFormat="1" ht="11.25" x14ac:dyDescent="0.2">
      <c r="B45" s="52"/>
      <c r="C45" s="45"/>
      <c r="D45" s="45"/>
      <c r="E45" s="45"/>
      <c r="F45" s="76"/>
      <c r="G45" s="76"/>
      <c r="H45" s="76"/>
      <c r="I45" s="88" t="str">
        <f>Šifranti!$A$7</f>
        <v>Redni dopust</v>
      </c>
      <c r="J45" s="72">
        <f>Statistika!$V$4</f>
        <v>0</v>
      </c>
      <c r="K45" s="72">
        <f>Statistika!$U$4</f>
        <v>0</v>
      </c>
      <c r="L45" s="72"/>
      <c r="M45" s="115">
        <f t="shared" si="8"/>
        <v>0</v>
      </c>
      <c r="N45" s="86"/>
      <c r="O45" s="53"/>
      <c r="P45" s="55"/>
      <c r="Q45" s="75"/>
      <c r="R45" s="75"/>
      <c r="S45" s="75"/>
      <c r="T45" s="75"/>
      <c r="U45" s="77"/>
      <c r="W45" s="54"/>
    </row>
    <row r="46" spans="1:24" s="51" customFormat="1" ht="11.25" x14ac:dyDescent="0.2">
      <c r="B46" s="52"/>
      <c r="C46" s="45"/>
      <c r="D46" s="45"/>
      <c r="E46" s="45"/>
      <c r="F46" s="76"/>
      <c r="G46" s="76"/>
      <c r="H46" s="76"/>
      <c r="I46" s="88" t="str">
        <f>Šifranti!$A$8</f>
        <v>Službena pot</v>
      </c>
      <c r="J46" s="72">
        <f>Statistika!$X$4</f>
        <v>0</v>
      </c>
      <c r="K46" s="72">
        <f>Statistika!$W$4</f>
        <v>0</v>
      </c>
      <c r="L46" s="72"/>
      <c r="M46" s="115">
        <f t="shared" si="8"/>
        <v>0</v>
      </c>
      <c r="N46" s="86"/>
      <c r="O46" s="53"/>
      <c r="P46" s="55"/>
      <c r="Q46" s="75"/>
      <c r="R46" s="75"/>
      <c r="S46" s="75"/>
      <c r="T46" s="75"/>
      <c r="U46" s="77"/>
      <c r="W46" s="54"/>
    </row>
    <row r="47" spans="1:24" s="51" customFormat="1" ht="11.25" x14ac:dyDescent="0.2">
      <c r="B47" s="52"/>
      <c r="C47" s="45"/>
      <c r="D47" s="45"/>
      <c r="E47" s="45"/>
      <c r="F47" s="76"/>
      <c r="G47" s="76"/>
      <c r="H47" s="76"/>
      <c r="I47" s="89" t="str">
        <f>Šifranti!$A$9</f>
        <v>Študijski dopust</v>
      </c>
      <c r="J47" s="73">
        <f>Statistika!$Z$4</f>
        <v>0</v>
      </c>
      <c r="K47" s="73">
        <f>Statistika!$Y$4</f>
        <v>0</v>
      </c>
      <c r="L47" s="73"/>
      <c r="M47" s="116">
        <f t="shared" si="8"/>
        <v>0</v>
      </c>
      <c r="N47" s="86"/>
      <c r="O47" s="53"/>
      <c r="P47" s="55"/>
      <c r="Q47" s="75"/>
      <c r="R47" s="75"/>
      <c r="S47" s="75"/>
      <c r="T47" s="75"/>
      <c r="U47" s="77"/>
      <c r="W47" s="54"/>
    </row>
    <row r="48" spans="1:24" s="51" customFormat="1" ht="12" thickBot="1" x14ac:dyDescent="0.25">
      <c r="B48" s="52"/>
      <c r="C48" s="45"/>
      <c r="D48" s="45"/>
      <c r="E48" s="45"/>
      <c r="F48" s="76"/>
      <c r="G48" s="76"/>
      <c r="H48" s="76"/>
      <c r="I48" s="120" t="s">
        <v>22</v>
      </c>
      <c r="J48" s="121"/>
      <c r="K48" s="121">
        <f>Statistika!$F$4</f>
        <v>1</v>
      </c>
      <c r="L48" s="121"/>
      <c r="M48" s="122">
        <f t="shared" si="8"/>
        <v>1</v>
      </c>
      <c r="N48" s="45"/>
      <c r="O48" s="53"/>
      <c r="P48" s="55"/>
      <c r="Q48" s="75"/>
      <c r="R48" s="75"/>
      <c r="S48" s="75"/>
      <c r="T48" s="75"/>
      <c r="U48" s="77"/>
      <c r="W48" s="54"/>
    </row>
    <row r="49" spans="2:23" s="51" customFormat="1" ht="12" thickTop="1" x14ac:dyDescent="0.2">
      <c r="B49" s="52"/>
      <c r="C49" s="45"/>
      <c r="D49" s="45"/>
      <c r="E49" s="45"/>
      <c r="F49" s="45"/>
      <c r="G49" s="45"/>
      <c r="H49" s="45"/>
      <c r="I49" s="45"/>
      <c r="J49" s="74"/>
      <c r="K49" s="72">
        <f>SUM(K40:K48)</f>
        <v>1</v>
      </c>
      <c r="L49" s="74"/>
      <c r="M49" s="115">
        <f>SUM(M40:M48)</f>
        <v>1</v>
      </c>
      <c r="N49" s="45"/>
      <c r="O49" s="53"/>
      <c r="P49" s="55"/>
      <c r="Q49" s="75"/>
      <c r="R49" s="75"/>
      <c r="S49" s="75"/>
      <c r="T49" s="75"/>
      <c r="U49" s="77"/>
      <c r="W49" s="54"/>
    </row>
    <row r="50" spans="2:23" s="51" customFormat="1" ht="11.25" x14ac:dyDescent="0.2">
      <c r="B50" s="52"/>
      <c r="C50" s="45"/>
      <c r="D50" s="45"/>
      <c r="E50" s="45"/>
      <c r="F50" s="45"/>
      <c r="G50" s="45"/>
      <c r="H50" s="45"/>
      <c r="I50" s="45"/>
      <c r="J50" s="74"/>
      <c r="K50" s="74"/>
      <c r="L50" s="74"/>
      <c r="M50" s="74"/>
      <c r="N50" s="45"/>
      <c r="O50" s="53"/>
      <c r="P50" s="55"/>
      <c r="Q50" s="75"/>
      <c r="R50" s="75"/>
      <c r="S50" s="75"/>
      <c r="T50" s="75"/>
      <c r="U50" s="77"/>
      <c r="W50" s="54"/>
    </row>
    <row r="51" spans="2:23" s="51" customFormat="1" ht="11.25" x14ac:dyDescent="0.2">
      <c r="B51" s="52"/>
      <c r="C51" s="45"/>
      <c r="D51" s="45"/>
      <c r="E51" s="45"/>
      <c r="F51" s="45"/>
      <c r="G51" s="45"/>
      <c r="H51" s="45"/>
      <c r="I51" s="55" t="s">
        <v>73</v>
      </c>
      <c r="J51" s="75"/>
      <c r="K51" s="72">
        <f>Statistika!$E$4</f>
        <v>23</v>
      </c>
      <c r="L51" s="75"/>
      <c r="M51" s="115">
        <f>Statistika!$E$4</f>
        <v>23</v>
      </c>
      <c r="N51" s="45"/>
      <c r="O51" s="53"/>
      <c r="P51" s="55"/>
      <c r="Q51" s="75"/>
      <c r="R51" s="75"/>
      <c r="S51" s="75"/>
      <c r="T51" s="75"/>
      <c r="U51" s="77"/>
      <c r="W51" s="54"/>
    </row>
    <row r="52" spans="2:23" s="51" customFormat="1" ht="12" thickBot="1" x14ac:dyDescent="0.25">
      <c r="B52" s="52"/>
      <c r="C52" s="45"/>
      <c r="D52" s="45"/>
      <c r="E52" s="45"/>
      <c r="F52" s="45"/>
      <c r="G52" s="45"/>
      <c r="H52" s="45"/>
      <c r="I52" s="123" t="s">
        <v>74</v>
      </c>
      <c r="J52" s="124"/>
      <c r="K52" s="125">
        <f>$K$49</f>
        <v>1</v>
      </c>
      <c r="L52" s="124"/>
      <c r="M52" s="126">
        <f>$M$49</f>
        <v>1</v>
      </c>
      <c r="N52" s="45"/>
      <c r="O52" s="53"/>
      <c r="P52" s="55"/>
      <c r="Q52" s="75"/>
      <c r="R52" s="75"/>
      <c r="S52" s="75"/>
      <c r="T52" s="75"/>
      <c r="U52" s="77"/>
      <c r="W52" s="54"/>
    </row>
    <row r="53" spans="2:23" s="51" customFormat="1" ht="12" thickTop="1" x14ac:dyDescent="0.2">
      <c r="B53" s="52"/>
      <c r="C53" s="45"/>
      <c r="D53" s="45"/>
      <c r="E53" s="45"/>
      <c r="F53" s="45"/>
      <c r="G53" s="45"/>
      <c r="H53" s="45"/>
      <c r="I53" s="45" t="s">
        <v>75</v>
      </c>
      <c r="J53" s="74"/>
      <c r="K53" s="72">
        <f>K52-K51</f>
        <v>-22</v>
      </c>
      <c r="L53" s="74"/>
      <c r="M53" s="115">
        <f>M52-M51</f>
        <v>-22</v>
      </c>
      <c r="N53" s="45"/>
      <c r="O53" s="53"/>
      <c r="P53" s="55"/>
      <c r="Q53" s="75"/>
      <c r="R53" s="75"/>
      <c r="S53" s="75"/>
      <c r="T53" s="75"/>
      <c r="U53" s="77"/>
      <c r="W53" s="54"/>
    </row>
    <row r="54" spans="2:23" s="51" customFormat="1" ht="11.25" x14ac:dyDescent="0.2">
      <c r="B54" s="52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53"/>
      <c r="P54" s="55"/>
      <c r="Q54" s="55"/>
      <c r="R54" s="77"/>
      <c r="S54" s="77"/>
      <c r="T54" s="77"/>
      <c r="U54" s="77"/>
      <c r="W54" s="54"/>
    </row>
    <row r="55" spans="2:23" s="51" customFormat="1" ht="11.25" x14ac:dyDescent="0.2">
      <c r="B55" s="94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95"/>
      <c r="P55" s="47"/>
      <c r="Q55" s="47"/>
      <c r="W55" s="54"/>
    </row>
    <row r="56" spans="2:23" s="51" customFormat="1" ht="22.5" x14ac:dyDescent="0.2">
      <c r="B56" s="111" t="s">
        <v>95</v>
      </c>
      <c r="C56" s="45"/>
      <c r="D56" s="45"/>
      <c r="E56" s="42"/>
      <c r="F56" s="42"/>
      <c r="G56" s="42"/>
      <c r="H56" s="42"/>
      <c r="I56" s="44"/>
      <c r="J56" s="48" t="s">
        <v>22</v>
      </c>
      <c r="K56" s="48" t="s">
        <v>64</v>
      </c>
      <c r="L56" s="48" t="s">
        <v>54</v>
      </c>
      <c r="M56" s="113" t="s">
        <v>71</v>
      </c>
      <c r="N56" s="42"/>
      <c r="O56" s="53"/>
      <c r="P56" s="45"/>
      <c r="Q56" s="45"/>
      <c r="W56" s="54"/>
    </row>
    <row r="57" spans="2:23" s="51" customFormat="1" ht="11.25" x14ac:dyDescent="0.2">
      <c r="B57" s="52"/>
      <c r="C57" s="45"/>
      <c r="D57" s="45"/>
      <c r="E57" s="45"/>
      <c r="F57" s="76"/>
      <c r="G57" s="76"/>
      <c r="H57" s="76"/>
      <c r="I57" s="46" t="s">
        <v>72</v>
      </c>
      <c r="J57" s="96">
        <f>Statistika!$N$4</f>
        <v>0</v>
      </c>
      <c r="K57" s="96">
        <f>Statistika!$L$4</f>
        <v>0</v>
      </c>
      <c r="L57" s="96">
        <f>Statistika!$M$4</f>
        <v>0</v>
      </c>
      <c r="M57" s="117">
        <f t="shared" ref="M57:M65" si="9">SUM(J57:L57)</f>
        <v>0</v>
      </c>
      <c r="N57" s="97"/>
      <c r="O57" s="53"/>
      <c r="P57" s="45"/>
      <c r="Q57" s="45"/>
      <c r="W57" s="54"/>
    </row>
    <row r="58" spans="2:23" s="51" customFormat="1" ht="11.25" x14ac:dyDescent="0.2">
      <c r="B58" s="52"/>
      <c r="C58" s="45"/>
      <c r="D58" s="45"/>
      <c r="E58" s="45"/>
      <c r="F58" s="76"/>
      <c r="G58" s="76"/>
      <c r="H58" s="76"/>
      <c r="I58" s="87" t="str">
        <f>Šifranti!$A$3</f>
        <v>Bolniška odsotnost</v>
      </c>
      <c r="J58" s="98"/>
      <c r="K58" s="98">
        <f>Statistika!$AA$4</f>
        <v>0</v>
      </c>
      <c r="L58" s="98"/>
      <c r="M58" s="118">
        <f t="shared" si="9"/>
        <v>0</v>
      </c>
      <c r="N58" s="98"/>
      <c r="O58" s="53"/>
      <c r="P58" s="45"/>
      <c r="Q58" s="45"/>
      <c r="W58" s="54"/>
    </row>
    <row r="59" spans="2:23" s="51" customFormat="1" ht="11.25" x14ac:dyDescent="0.2">
      <c r="B59" s="52"/>
      <c r="C59" s="45"/>
      <c r="D59" s="45"/>
      <c r="E59" s="45"/>
      <c r="F59" s="76"/>
      <c r="G59" s="76"/>
      <c r="H59" s="76"/>
      <c r="I59" s="88" t="str">
        <f>Šifranti!$A$4</f>
        <v>Koriščenje ur</v>
      </c>
      <c r="J59" s="98"/>
      <c r="K59" s="98">
        <f>Statistika!$AB$4</f>
        <v>0</v>
      </c>
      <c r="L59" s="98"/>
      <c r="M59" s="118">
        <f t="shared" si="9"/>
        <v>0</v>
      </c>
      <c r="N59" s="98"/>
      <c r="O59" s="53"/>
      <c r="P59" s="45"/>
      <c r="Q59" s="45"/>
      <c r="W59" s="54"/>
    </row>
    <row r="60" spans="2:23" s="51" customFormat="1" ht="11.25" x14ac:dyDescent="0.2">
      <c r="B60" s="52"/>
      <c r="C60" s="45"/>
      <c r="D60" s="45"/>
      <c r="E60" s="45"/>
      <c r="F60" s="76"/>
      <c r="G60" s="76"/>
      <c r="H60" s="76"/>
      <c r="I60" s="88" t="str">
        <f>Šifranti!$A$5</f>
        <v>Očetovski dopust</v>
      </c>
      <c r="J60" s="98"/>
      <c r="K60" s="98">
        <f>Statistika!$AC$4</f>
        <v>0</v>
      </c>
      <c r="L60" s="98"/>
      <c r="M60" s="118">
        <f t="shared" si="9"/>
        <v>0</v>
      </c>
      <c r="N60" s="98"/>
      <c r="O60" s="53"/>
      <c r="P60" s="45"/>
      <c r="Q60" s="45"/>
      <c r="W60" s="54"/>
    </row>
    <row r="61" spans="2:23" s="51" customFormat="1" ht="11.25" x14ac:dyDescent="0.2">
      <c r="B61" s="52"/>
      <c r="C61" s="45"/>
      <c r="D61" s="45"/>
      <c r="E61" s="163" t="s">
        <v>87</v>
      </c>
      <c r="F61" s="163"/>
      <c r="G61" s="163"/>
      <c r="H61" s="164"/>
      <c r="I61" s="88" t="str">
        <f>Šifranti!$A$6</f>
        <v>Porodiška odsotnost</v>
      </c>
      <c r="J61" s="98"/>
      <c r="K61" s="98">
        <f>Statistika!$AD$4</f>
        <v>0</v>
      </c>
      <c r="L61" s="98"/>
      <c r="M61" s="118">
        <f t="shared" si="9"/>
        <v>0</v>
      </c>
      <c r="N61" s="99">
        <f>SUM(M58:M64)</f>
        <v>0</v>
      </c>
      <c r="O61" s="53"/>
      <c r="P61" s="45"/>
      <c r="Q61" s="45"/>
      <c r="W61" s="54"/>
    </row>
    <row r="62" spans="2:23" s="51" customFormat="1" ht="11.25" x14ac:dyDescent="0.2">
      <c r="B62" s="52"/>
      <c r="C62" s="45"/>
      <c r="D62" s="45"/>
      <c r="E62" s="45"/>
      <c r="F62" s="76"/>
      <c r="G62" s="76"/>
      <c r="H62" s="76"/>
      <c r="I62" s="88" t="str">
        <f>Šifranti!$A$7</f>
        <v>Redni dopust</v>
      </c>
      <c r="J62" s="98">
        <f>Statistika!$AF$4</f>
        <v>0</v>
      </c>
      <c r="K62" s="98">
        <f>Statistika!$AE$4</f>
        <v>0</v>
      </c>
      <c r="L62" s="98"/>
      <c r="M62" s="118">
        <f t="shared" si="9"/>
        <v>0</v>
      </c>
      <c r="N62" s="98"/>
      <c r="O62" s="53"/>
      <c r="P62" s="45"/>
      <c r="Q62" s="45"/>
      <c r="W62" s="54"/>
    </row>
    <row r="63" spans="2:23" s="51" customFormat="1" ht="11.25" x14ac:dyDescent="0.2">
      <c r="B63" s="52"/>
      <c r="C63" s="45"/>
      <c r="D63" s="45"/>
      <c r="E63" s="45"/>
      <c r="F63" s="76"/>
      <c r="G63" s="76"/>
      <c r="H63" s="76"/>
      <c r="I63" s="88" t="str">
        <f>Šifranti!$A$8</f>
        <v>Službena pot</v>
      </c>
      <c r="J63" s="98">
        <f>Statistika!$AH$4</f>
        <v>0</v>
      </c>
      <c r="K63" s="98">
        <f>Statistika!$AG$4</f>
        <v>0</v>
      </c>
      <c r="L63" s="98"/>
      <c r="M63" s="118">
        <f t="shared" si="9"/>
        <v>0</v>
      </c>
      <c r="N63" s="98"/>
      <c r="O63" s="53"/>
      <c r="P63" s="45"/>
      <c r="Q63" s="45"/>
      <c r="W63" s="54"/>
    </row>
    <row r="64" spans="2:23" s="51" customFormat="1" ht="11.25" x14ac:dyDescent="0.2">
      <c r="B64" s="52"/>
      <c r="C64" s="45"/>
      <c r="D64" s="45"/>
      <c r="E64" s="45"/>
      <c r="F64" s="76"/>
      <c r="G64" s="76"/>
      <c r="H64" s="76"/>
      <c r="I64" s="89" t="str">
        <f>Šifranti!$A$9</f>
        <v>Študijski dopust</v>
      </c>
      <c r="J64" s="100">
        <f>Statistika!$AJ$4</f>
        <v>0</v>
      </c>
      <c r="K64" s="100">
        <f>Statistika!$AI$4</f>
        <v>0</v>
      </c>
      <c r="L64" s="100"/>
      <c r="M64" s="119">
        <f t="shared" si="9"/>
        <v>0</v>
      </c>
      <c r="N64" s="98"/>
      <c r="O64" s="53"/>
      <c r="P64" s="45"/>
      <c r="Q64" s="45"/>
      <c r="W64" s="54"/>
    </row>
    <row r="65" spans="2:23" s="51" customFormat="1" ht="12" thickBot="1" x14ac:dyDescent="0.25">
      <c r="B65" s="52"/>
      <c r="C65" s="45"/>
      <c r="D65" s="45"/>
      <c r="E65" s="45"/>
      <c r="F65" s="76"/>
      <c r="G65" s="76"/>
      <c r="H65" s="76"/>
      <c r="I65" s="120" t="s">
        <v>22</v>
      </c>
      <c r="J65" s="127"/>
      <c r="K65" s="127">
        <f>Statistika!$G$4</f>
        <v>0.33333333333333331</v>
      </c>
      <c r="L65" s="127"/>
      <c r="M65" s="128">
        <f t="shared" si="9"/>
        <v>0.33333333333333331</v>
      </c>
      <c r="N65" s="97"/>
      <c r="O65" s="53"/>
      <c r="P65" s="45"/>
      <c r="Q65" s="45"/>
      <c r="W65" s="54"/>
    </row>
    <row r="66" spans="2:23" s="51" customFormat="1" ht="12" thickTop="1" x14ac:dyDescent="0.2">
      <c r="B66" s="52"/>
      <c r="C66" s="45"/>
      <c r="D66" s="45"/>
      <c r="E66" s="45"/>
      <c r="F66" s="45"/>
      <c r="G66" s="45"/>
      <c r="H66" s="45"/>
      <c r="I66" s="45"/>
      <c r="J66" s="97"/>
      <c r="K66" s="98">
        <f>SUM(K57:K65)</f>
        <v>0.33333333333333331</v>
      </c>
      <c r="L66" s="97"/>
      <c r="M66" s="118">
        <f>SUM(M57:M65)</f>
        <v>0.33333333333333331</v>
      </c>
      <c r="N66" s="97"/>
      <c r="O66" s="53"/>
      <c r="P66" s="45"/>
      <c r="Q66" s="45"/>
      <c r="W66" s="54"/>
    </row>
    <row r="67" spans="2:23" s="51" customFormat="1" ht="11.25" x14ac:dyDescent="0.2">
      <c r="B67" s="52"/>
      <c r="C67" s="45"/>
      <c r="D67" s="45"/>
      <c r="E67" s="45"/>
      <c r="F67" s="45"/>
      <c r="G67" s="45"/>
      <c r="H67" s="45"/>
      <c r="I67" s="45"/>
      <c r="J67" s="97"/>
      <c r="K67" s="97"/>
      <c r="L67" s="97"/>
      <c r="M67" s="97"/>
      <c r="N67" s="97"/>
      <c r="O67" s="53"/>
      <c r="P67" s="45"/>
      <c r="Q67" s="45"/>
      <c r="W67" s="54"/>
    </row>
    <row r="68" spans="2:23" s="51" customFormat="1" ht="11.25" x14ac:dyDescent="0.2">
      <c r="B68" s="52"/>
      <c r="C68" s="45"/>
      <c r="D68" s="45"/>
      <c r="E68" s="45"/>
      <c r="F68" s="45"/>
      <c r="G68" s="45"/>
      <c r="H68" s="45"/>
      <c r="I68" s="55" t="s">
        <v>96</v>
      </c>
      <c r="J68" s="101"/>
      <c r="K68" s="98">
        <f>$P$36</f>
        <v>7.6666666666666634</v>
      </c>
      <c r="L68" s="101"/>
      <c r="M68" s="118">
        <f>$P$36</f>
        <v>7.6666666666666634</v>
      </c>
      <c r="N68" s="97"/>
      <c r="O68" s="53"/>
      <c r="P68" s="45"/>
      <c r="Q68" s="45"/>
      <c r="W68" s="54"/>
    </row>
    <row r="69" spans="2:23" s="51" customFormat="1" ht="12" thickBot="1" x14ac:dyDescent="0.25">
      <c r="B69" s="52"/>
      <c r="C69" s="45"/>
      <c r="D69" s="45"/>
      <c r="E69" s="45"/>
      <c r="F69" s="45"/>
      <c r="G69" s="45"/>
      <c r="H69" s="45"/>
      <c r="I69" s="123" t="s">
        <v>56</v>
      </c>
      <c r="J69" s="129"/>
      <c r="K69" s="130">
        <f>$K$66</f>
        <v>0.33333333333333331</v>
      </c>
      <c r="L69" s="129"/>
      <c r="M69" s="131">
        <f>$M$66</f>
        <v>0.33333333333333331</v>
      </c>
      <c r="N69" s="97"/>
      <c r="O69" s="53"/>
      <c r="P69" s="45"/>
      <c r="Q69" s="45"/>
      <c r="W69" s="54"/>
    </row>
    <row r="70" spans="2:23" s="51" customFormat="1" ht="12" thickTop="1" x14ac:dyDescent="0.2">
      <c r="B70" s="52"/>
      <c r="C70" s="45"/>
      <c r="D70" s="45"/>
      <c r="E70" s="45"/>
      <c r="F70" s="45"/>
      <c r="G70" s="45"/>
      <c r="H70" s="45"/>
      <c r="I70" s="45" t="s">
        <v>75</v>
      </c>
      <c r="J70" s="97"/>
      <c r="K70" s="132">
        <f>K69-K68</f>
        <v>-7.3333333333333304</v>
      </c>
      <c r="L70" s="97"/>
      <c r="M70" s="118">
        <f>M69-M68</f>
        <v>-7.3333333333333304</v>
      </c>
      <c r="N70" s="97"/>
      <c r="O70" s="53"/>
      <c r="P70" s="45"/>
      <c r="Q70" s="45"/>
      <c r="W70" s="54"/>
    </row>
    <row r="71" spans="2:23" s="51" customFormat="1" ht="11.25" x14ac:dyDescent="0.2">
      <c r="B71" s="52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53"/>
      <c r="P71" s="45"/>
      <c r="Q71" s="45"/>
      <c r="W71" s="54"/>
    </row>
    <row r="72" spans="2:23" s="51" customFormat="1" ht="11.25" x14ac:dyDescent="0.2">
      <c r="B72" s="52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53"/>
      <c r="P72" s="45"/>
      <c r="Q72" s="45"/>
      <c r="W72" s="54"/>
    </row>
    <row r="73" spans="2:23" s="51" customFormat="1" ht="11.25" x14ac:dyDescent="0.2">
      <c r="B73" s="52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53"/>
      <c r="P73" s="45"/>
      <c r="Q73" s="45"/>
      <c r="W73" s="54"/>
    </row>
    <row r="74" spans="2:23" s="51" customFormat="1" ht="11.25" x14ac:dyDescent="0.2">
      <c r="B74" s="52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53"/>
      <c r="P74" s="45"/>
      <c r="Q74" s="45"/>
      <c r="W74" s="54"/>
    </row>
    <row r="75" spans="2:23" s="51" customFormat="1" ht="11.25" x14ac:dyDescent="0.2">
      <c r="B75" s="52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53"/>
      <c r="P75" s="45"/>
      <c r="Q75" s="45"/>
      <c r="W75" s="54"/>
    </row>
    <row r="76" spans="2:23" s="51" customFormat="1" ht="11.25" x14ac:dyDescent="0.2">
      <c r="B76" s="52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53"/>
      <c r="P76" s="45"/>
      <c r="Q76" s="45"/>
      <c r="W76" s="54"/>
    </row>
    <row r="77" spans="2:23" s="51" customFormat="1" ht="11.25" x14ac:dyDescent="0.2">
      <c r="B77" s="52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53"/>
      <c r="P77" s="45"/>
      <c r="Q77" s="45"/>
      <c r="W77" s="54"/>
    </row>
    <row r="78" spans="2:23" s="51" customFormat="1" ht="11.25" x14ac:dyDescent="0.2">
      <c r="B78" s="52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53"/>
      <c r="P78" s="45"/>
      <c r="Q78" s="45"/>
      <c r="W78" s="54"/>
    </row>
    <row r="79" spans="2:23" s="51" customFormat="1" ht="11.25" x14ac:dyDescent="0.2">
      <c r="B79" s="52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53"/>
      <c r="P79" s="45"/>
      <c r="Q79" s="45"/>
      <c r="W79" s="54"/>
    </row>
    <row r="80" spans="2:23" s="51" customFormat="1" ht="11.25" x14ac:dyDescent="0.2">
      <c r="B80" s="52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53"/>
      <c r="P80" s="45"/>
      <c r="Q80" s="45"/>
      <c r="W80" s="54"/>
    </row>
    <row r="81" spans="2:23" s="51" customFormat="1" ht="11.25" x14ac:dyDescent="0.2">
      <c r="B81" s="52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53"/>
      <c r="P81" s="45"/>
      <c r="Q81" s="45"/>
      <c r="W81" s="54"/>
    </row>
    <row r="82" spans="2:23" s="51" customFormat="1" ht="11.25" x14ac:dyDescent="0.2">
      <c r="B82" s="52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53"/>
      <c r="P82" s="45"/>
      <c r="Q82" s="45"/>
      <c r="W82" s="54"/>
    </row>
    <row r="83" spans="2:23" s="51" customFormat="1" ht="11.25" x14ac:dyDescent="0.2">
      <c r="B83" s="52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53"/>
      <c r="P83" s="45"/>
      <c r="Q83" s="45"/>
      <c r="W83" s="54"/>
    </row>
    <row r="84" spans="2:23" s="51" customFormat="1" ht="11.25" x14ac:dyDescent="0.2">
      <c r="B84" s="52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53"/>
      <c r="P84" s="45"/>
      <c r="Q84" s="45"/>
      <c r="W84" s="54"/>
    </row>
    <row r="85" spans="2:23" s="51" customFormat="1" ht="11.25" x14ac:dyDescent="0.2">
      <c r="B85" s="52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53"/>
      <c r="P85" s="45"/>
      <c r="Q85" s="45"/>
      <c r="W85" s="54"/>
    </row>
    <row r="86" spans="2:23" s="51" customFormat="1" ht="11.25" x14ac:dyDescent="0.2">
      <c r="B86" s="52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53"/>
      <c r="P86" s="45"/>
      <c r="Q86" s="45"/>
      <c r="W86" s="54"/>
    </row>
    <row r="87" spans="2:23" s="51" customFormat="1" ht="11.25" x14ac:dyDescent="0.2">
      <c r="B87" s="52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53"/>
      <c r="P87" s="45"/>
      <c r="Q87" s="45"/>
      <c r="W87" s="54"/>
    </row>
    <row r="88" spans="2:23" s="51" customFormat="1" ht="11.25" x14ac:dyDescent="0.2">
      <c r="B88" s="52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53"/>
      <c r="P88" s="45"/>
      <c r="Q88" s="45"/>
      <c r="W88" s="54"/>
    </row>
    <row r="89" spans="2:23" s="51" customFormat="1" ht="11.25" x14ac:dyDescent="0.2">
      <c r="B89" s="52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53"/>
      <c r="P89" s="45"/>
      <c r="Q89" s="45"/>
      <c r="W89" s="54"/>
    </row>
    <row r="90" spans="2:23" s="51" customFormat="1" ht="11.25" x14ac:dyDescent="0.2">
      <c r="B90" s="52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53"/>
      <c r="P90" s="45"/>
      <c r="Q90" s="45"/>
      <c r="W90" s="54"/>
    </row>
    <row r="91" spans="2:23" s="51" customFormat="1" ht="11.25" x14ac:dyDescent="0.2">
      <c r="B91" s="52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53"/>
      <c r="P91" s="45"/>
      <c r="Q91" s="45"/>
      <c r="W91" s="54"/>
    </row>
    <row r="92" spans="2:23" s="51" customFormat="1" ht="11.25" x14ac:dyDescent="0.2">
      <c r="B92" s="52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53"/>
      <c r="P92" s="45"/>
      <c r="Q92" s="45"/>
      <c r="W92" s="54"/>
    </row>
    <row r="93" spans="2:23" s="51" customFormat="1" ht="11.25" x14ac:dyDescent="0.2">
      <c r="B93" s="52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53"/>
      <c r="P93" s="45"/>
      <c r="Q93" s="45"/>
      <c r="W93" s="54"/>
    </row>
    <row r="94" spans="2:23" s="51" customFormat="1" ht="11.25" x14ac:dyDescent="0.2">
      <c r="B94" s="52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53"/>
      <c r="P94" s="45"/>
      <c r="Q94" s="45"/>
      <c r="W94" s="54"/>
    </row>
    <row r="95" spans="2:23" s="51" customFormat="1" ht="11.25" x14ac:dyDescent="0.2">
      <c r="B95" s="52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53"/>
      <c r="P95" s="45"/>
      <c r="Q95" s="45"/>
      <c r="W95" s="54"/>
    </row>
    <row r="96" spans="2:23" s="51" customFormat="1" ht="11.25" x14ac:dyDescent="0.2">
      <c r="B96" s="52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53"/>
      <c r="P96" s="45"/>
      <c r="Q96" s="45"/>
      <c r="W96" s="54"/>
    </row>
    <row r="97" spans="2:23" s="51" customFormat="1" ht="11.25" x14ac:dyDescent="0.2">
      <c r="B97" s="52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53"/>
      <c r="P97" s="45"/>
      <c r="Q97" s="45"/>
      <c r="W97" s="54"/>
    </row>
    <row r="98" spans="2:23" s="51" customFormat="1" ht="11.25" x14ac:dyDescent="0.2">
      <c r="B98" s="52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53"/>
      <c r="P98" s="45"/>
      <c r="Q98" s="45"/>
      <c r="W98" s="54"/>
    </row>
    <row r="99" spans="2:23" s="51" customFormat="1" ht="11.25" x14ac:dyDescent="0.2">
      <c r="B99" s="52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53"/>
      <c r="P99" s="45"/>
      <c r="Q99" s="45"/>
      <c r="W99" s="54"/>
    </row>
    <row r="100" spans="2:23" s="51" customFormat="1" ht="11.25" x14ac:dyDescent="0.2">
      <c r="B100" s="52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53"/>
      <c r="P100" s="45"/>
      <c r="Q100" s="45"/>
      <c r="W100" s="54"/>
    </row>
    <row r="101" spans="2:23" s="51" customFormat="1" ht="11.25" x14ac:dyDescent="0.2">
      <c r="B101" s="52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53"/>
      <c r="P101" s="45"/>
      <c r="Q101" s="45"/>
      <c r="W101" s="54"/>
    </row>
    <row r="102" spans="2:23" s="51" customFormat="1" ht="11.25" x14ac:dyDescent="0.2">
      <c r="B102" s="52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53"/>
      <c r="P102" s="45"/>
      <c r="Q102" s="45"/>
      <c r="W102" s="54"/>
    </row>
    <row r="103" spans="2:23" s="51" customFormat="1" ht="11.25" x14ac:dyDescent="0.2">
      <c r="B103" s="52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53"/>
      <c r="P103" s="45"/>
      <c r="Q103" s="45"/>
      <c r="W103" s="54"/>
    </row>
    <row r="104" spans="2:23" s="51" customFormat="1" ht="11.25" x14ac:dyDescent="0.2">
      <c r="B104" s="52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53"/>
      <c r="P104" s="45"/>
      <c r="Q104" s="45"/>
      <c r="W104" s="54"/>
    </row>
    <row r="105" spans="2:23" s="51" customFormat="1" ht="11.25" x14ac:dyDescent="0.2">
      <c r="B105" s="52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53"/>
      <c r="P105" s="45"/>
      <c r="Q105" s="45"/>
      <c r="W105" s="54"/>
    </row>
    <row r="106" spans="2:23" s="51" customFormat="1" ht="11.25" x14ac:dyDescent="0.2">
      <c r="B106" s="52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53"/>
      <c r="P106" s="45"/>
      <c r="Q106" s="45"/>
      <c r="W106" s="54"/>
    </row>
    <row r="107" spans="2:23" s="51" customFormat="1" ht="11.25" x14ac:dyDescent="0.2">
      <c r="B107" s="52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53"/>
      <c r="P107" s="45"/>
      <c r="Q107" s="45"/>
      <c r="W107" s="54"/>
    </row>
    <row r="108" spans="2:23" s="51" customFormat="1" ht="11.25" x14ac:dyDescent="0.2">
      <c r="B108" s="52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53"/>
      <c r="P108" s="45"/>
      <c r="Q108" s="45"/>
      <c r="W108" s="54"/>
    </row>
    <row r="109" spans="2:23" s="51" customFormat="1" ht="11.25" x14ac:dyDescent="0.2">
      <c r="B109" s="52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53"/>
      <c r="P109" s="45"/>
      <c r="Q109" s="45"/>
      <c r="W109" s="54"/>
    </row>
    <row r="110" spans="2:23" s="51" customFormat="1" ht="11.25" x14ac:dyDescent="0.2">
      <c r="B110" s="52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53"/>
      <c r="P110" s="45"/>
      <c r="Q110" s="45"/>
      <c r="W110" s="54"/>
    </row>
    <row r="111" spans="2:23" s="51" customFormat="1" ht="11.25" x14ac:dyDescent="0.2">
      <c r="B111" s="52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53"/>
      <c r="P111" s="45"/>
      <c r="Q111" s="45"/>
      <c r="W111" s="54"/>
    </row>
    <row r="112" spans="2:23" s="51" customFormat="1" ht="11.25" x14ac:dyDescent="0.2">
      <c r="B112" s="52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53"/>
      <c r="P112" s="45"/>
      <c r="Q112" s="45"/>
      <c r="W112" s="54"/>
    </row>
    <row r="113" spans="2:23" s="51" customFormat="1" ht="11.25" x14ac:dyDescent="0.2">
      <c r="B113" s="52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53"/>
      <c r="P113" s="45"/>
      <c r="Q113" s="45"/>
      <c r="W113" s="54"/>
    </row>
    <row r="114" spans="2:23" s="51" customFormat="1" ht="11.25" x14ac:dyDescent="0.2">
      <c r="B114" s="52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53"/>
      <c r="P114" s="45"/>
      <c r="Q114" s="45"/>
      <c r="W114" s="54"/>
    </row>
    <row r="115" spans="2:23" s="51" customFormat="1" ht="11.25" x14ac:dyDescent="0.2">
      <c r="B115" s="52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53"/>
      <c r="P115" s="45"/>
      <c r="Q115" s="45"/>
      <c r="W115" s="54"/>
    </row>
    <row r="116" spans="2:23" s="51" customFormat="1" ht="11.25" x14ac:dyDescent="0.2">
      <c r="B116" s="52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53"/>
      <c r="P116" s="45"/>
      <c r="Q116" s="45"/>
      <c r="W116" s="54"/>
    </row>
    <row r="117" spans="2:23" s="51" customFormat="1" ht="11.25" x14ac:dyDescent="0.2">
      <c r="B117" s="52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53"/>
      <c r="P117" s="45"/>
      <c r="Q117" s="45"/>
      <c r="W117" s="54"/>
    </row>
    <row r="118" spans="2:23" s="51" customFormat="1" ht="11.25" x14ac:dyDescent="0.2">
      <c r="B118" s="52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53"/>
      <c r="P118" s="45"/>
      <c r="Q118" s="45"/>
      <c r="W118" s="54"/>
    </row>
    <row r="119" spans="2:23" s="51" customFormat="1" ht="11.25" x14ac:dyDescent="0.2">
      <c r="B119" s="52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53"/>
      <c r="P119" s="45"/>
      <c r="Q119" s="45"/>
      <c r="W119" s="54"/>
    </row>
    <row r="120" spans="2:23" s="51" customFormat="1" ht="11.25" x14ac:dyDescent="0.2">
      <c r="B120" s="52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53"/>
      <c r="P120" s="45"/>
      <c r="Q120" s="45"/>
      <c r="W120" s="54"/>
    </row>
    <row r="121" spans="2:23" s="51" customFormat="1" ht="11.25" x14ac:dyDescent="0.2">
      <c r="B121" s="52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53"/>
      <c r="P121" s="45"/>
      <c r="Q121" s="45"/>
      <c r="W121" s="54"/>
    </row>
    <row r="122" spans="2:23" s="51" customFormat="1" ht="11.25" x14ac:dyDescent="0.2">
      <c r="B122" s="52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53"/>
      <c r="P122" s="45"/>
      <c r="Q122" s="45"/>
      <c r="W122" s="54"/>
    </row>
    <row r="123" spans="2:23" s="51" customFormat="1" ht="11.25" x14ac:dyDescent="0.2">
      <c r="B123" s="52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53"/>
      <c r="P123" s="45"/>
      <c r="Q123" s="45"/>
      <c r="W123" s="54"/>
    </row>
    <row r="124" spans="2:23" s="51" customFormat="1" ht="11.25" x14ac:dyDescent="0.2">
      <c r="B124" s="52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53"/>
      <c r="P124" s="45"/>
      <c r="Q124" s="45"/>
      <c r="W124" s="54"/>
    </row>
    <row r="125" spans="2:23" s="51" customFormat="1" ht="11.25" x14ac:dyDescent="0.2">
      <c r="B125" s="52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53"/>
      <c r="P125" s="45"/>
      <c r="Q125" s="45"/>
      <c r="W125" s="54"/>
    </row>
    <row r="126" spans="2:23" s="51" customFormat="1" ht="11.25" x14ac:dyDescent="0.2">
      <c r="B126" s="52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53"/>
      <c r="P126" s="45"/>
      <c r="Q126" s="45"/>
      <c r="W126" s="54"/>
    </row>
    <row r="127" spans="2:23" s="51" customFormat="1" ht="11.25" x14ac:dyDescent="0.2">
      <c r="B127" s="52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53"/>
      <c r="P127" s="45"/>
      <c r="Q127" s="45"/>
      <c r="W127" s="54"/>
    </row>
    <row r="128" spans="2:23" s="51" customFormat="1" ht="11.25" x14ac:dyDescent="0.2">
      <c r="B128" s="52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53"/>
      <c r="P128" s="45"/>
      <c r="Q128" s="45"/>
      <c r="W128" s="54"/>
    </row>
    <row r="129" spans="2:23" s="51" customFormat="1" ht="11.25" x14ac:dyDescent="0.2">
      <c r="B129" s="52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53"/>
      <c r="P129" s="45"/>
      <c r="Q129" s="45"/>
      <c r="W129" s="54"/>
    </row>
    <row r="130" spans="2:23" s="51" customFormat="1" ht="11.25" x14ac:dyDescent="0.2">
      <c r="B130" s="52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53"/>
      <c r="P130" s="45"/>
      <c r="Q130" s="45"/>
      <c r="W130" s="54"/>
    </row>
    <row r="131" spans="2:23" s="51" customFormat="1" ht="11.25" x14ac:dyDescent="0.2">
      <c r="B131" s="52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53"/>
      <c r="P131" s="45"/>
      <c r="Q131" s="45"/>
      <c r="W131" s="54"/>
    </row>
    <row r="132" spans="2:23" s="51" customFormat="1" ht="11.25" x14ac:dyDescent="0.2">
      <c r="B132" s="52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53"/>
      <c r="P132" s="45"/>
      <c r="Q132" s="45"/>
      <c r="W132" s="54"/>
    </row>
    <row r="133" spans="2:23" s="51" customFormat="1" ht="11.25" x14ac:dyDescent="0.2">
      <c r="B133" s="52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53"/>
      <c r="P133" s="45"/>
      <c r="Q133" s="45"/>
      <c r="W133" s="54"/>
    </row>
    <row r="134" spans="2:23" s="51" customFormat="1" ht="11.25" x14ac:dyDescent="0.2">
      <c r="B134" s="52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53"/>
      <c r="P134" s="45"/>
      <c r="Q134" s="45"/>
      <c r="W134" s="54"/>
    </row>
    <row r="135" spans="2:23" s="51" customFormat="1" ht="11.25" x14ac:dyDescent="0.2">
      <c r="B135" s="52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53"/>
      <c r="P135" s="45"/>
      <c r="Q135" s="45"/>
      <c r="W135" s="54"/>
    </row>
    <row r="136" spans="2:23" s="51" customFormat="1" ht="11.25" x14ac:dyDescent="0.2">
      <c r="B136" s="52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53"/>
      <c r="P136" s="45"/>
      <c r="Q136" s="45"/>
      <c r="W136" s="54"/>
    </row>
    <row r="137" spans="2:23" s="51" customFormat="1" ht="11.25" x14ac:dyDescent="0.2">
      <c r="B137" s="52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53"/>
      <c r="P137" s="45"/>
      <c r="Q137" s="45"/>
      <c r="W137" s="54"/>
    </row>
  </sheetData>
  <sheetProtection password="85E3" sheet="1" objects="1" scenarios="1" selectLockedCells="1"/>
  <mergeCells count="4">
    <mergeCell ref="E61:H61"/>
    <mergeCell ref="C3:R3"/>
    <mergeCell ref="E44:H44"/>
    <mergeCell ref="C2:H2"/>
  </mergeCells>
  <conditionalFormatting sqref="M5:M35">
    <cfRule type="cellIs" dxfId="44" priority="35" operator="lessThan">
      <formula>$B$3</formula>
    </cfRule>
  </conditionalFormatting>
  <conditionalFormatting sqref="N5:N35">
    <cfRule type="cellIs" dxfId="43" priority="34" operator="lessThan">
      <formula>$P$5</formula>
    </cfRule>
  </conditionalFormatting>
  <conditionalFormatting sqref="B5:B35">
    <cfRule type="expression" dxfId="42" priority="1" stopIfTrue="1">
      <formula>($B5=TODAY())</formula>
    </cfRule>
    <cfRule type="expression" dxfId="41" priority="31">
      <formula>(OR(WEEKDAY(B5)=7,WEEKDAY(B5)=1))</formula>
    </cfRule>
  </conditionalFormatting>
  <conditionalFormatting sqref="O5:O36">
    <cfRule type="cellIs" dxfId="40" priority="30" operator="equal">
      <formula>0</formula>
    </cfRule>
  </conditionalFormatting>
  <conditionalFormatting sqref="R5:R35">
    <cfRule type="containsBlanks" priority="24" stopIfTrue="1">
      <formula>LEN(TRIM(R5))=0</formula>
    </cfRule>
    <cfRule type="expression" dxfId="39" priority="28" stopIfTrue="1">
      <formula>(N5&gt;P5)</formula>
    </cfRule>
    <cfRule type="expression" dxfId="38" priority="29">
      <formula>(N5&lt;P5)</formula>
    </cfRule>
  </conditionalFormatting>
  <conditionalFormatting sqref="R4">
    <cfRule type="notContainsBlanks" dxfId="37" priority="36">
      <formula>LEN(TRIM(R4))&gt;0</formula>
    </cfRule>
  </conditionalFormatting>
  <conditionalFormatting sqref="R7">
    <cfRule type="expression" dxfId="36" priority="27" stopIfTrue="1">
      <formula>(N7=P7)</formula>
    </cfRule>
  </conditionalFormatting>
  <conditionalFormatting sqref="Q5:Q36">
    <cfRule type="expression" dxfId="35" priority="32" stopIfTrue="1">
      <formula>(N5&gt;P5)</formula>
    </cfRule>
    <cfRule type="expression" dxfId="34" priority="33">
      <formula>(N5&lt;P5)</formula>
    </cfRule>
  </conditionalFormatting>
  <conditionalFormatting sqref="A4">
    <cfRule type="notContainsBlanks" dxfId="33" priority="38">
      <formula>LEN(TRIM(A4))&gt;0</formula>
    </cfRule>
  </conditionalFormatting>
  <conditionalFormatting sqref="A5:A35">
    <cfRule type="cellIs" dxfId="32" priority="21" stopIfTrue="1" operator="equal">
      <formula>1</formula>
    </cfRule>
    <cfRule type="notContainsBlanks" dxfId="31" priority="39">
      <formula>LEN(TRIM(A5))&gt;0</formula>
    </cfRule>
  </conditionalFormatting>
  <conditionalFormatting sqref="C5:I35">
    <cfRule type="expression" dxfId="30" priority="4">
      <formula>(OR(WEEKDAY($B5)=1,WEEKDAY($B5)=7,$A5&lt;&gt;1))</formula>
    </cfRule>
    <cfRule type="expression" dxfId="29" priority="20">
      <formula>($B5="")</formula>
    </cfRule>
  </conditionalFormatting>
  <conditionalFormatting sqref="K5:L35">
    <cfRule type="cellIs" dxfId="28" priority="16" operator="equal">
      <formula>0</formula>
    </cfRule>
  </conditionalFormatting>
  <conditionalFormatting sqref="J5:J35">
    <cfRule type="cellIs" dxfId="27" priority="15" operator="equal">
      <formula>0</formula>
    </cfRule>
  </conditionalFormatting>
  <conditionalFormatting sqref="J40:M53">
    <cfRule type="cellIs" dxfId="26" priority="14" operator="equal">
      <formula>0</formula>
    </cfRule>
  </conditionalFormatting>
  <conditionalFormatting sqref="M53">
    <cfRule type="cellIs" dxfId="25" priority="13" operator="lessThan">
      <formula>1</formula>
    </cfRule>
  </conditionalFormatting>
  <conditionalFormatting sqref="Q40:T53">
    <cfRule type="cellIs" dxfId="24" priority="12" operator="equal">
      <formula>0</formula>
    </cfRule>
  </conditionalFormatting>
  <conditionalFormatting sqref="T53">
    <cfRule type="cellIs" dxfId="23" priority="11" operator="lessThan">
      <formula>1</formula>
    </cfRule>
  </conditionalFormatting>
  <conditionalFormatting sqref="J57:M70">
    <cfRule type="cellIs" dxfId="22" priority="10" operator="equal">
      <formula>0</formula>
    </cfRule>
  </conditionalFormatting>
  <conditionalFormatting sqref="M70">
    <cfRule type="cellIs" dxfId="21" priority="9" operator="lessThan">
      <formula>1</formula>
    </cfRule>
  </conditionalFormatting>
  <conditionalFormatting sqref="K53">
    <cfRule type="cellIs" dxfId="20" priority="8" operator="lessThan">
      <formula>1</formula>
    </cfRule>
  </conditionalFormatting>
  <conditionalFormatting sqref="K70">
    <cfRule type="cellIs" dxfId="19" priority="7" operator="lessThan">
      <formula>1</formula>
    </cfRule>
  </conditionalFormatting>
  <conditionalFormatting sqref="D5:H35">
    <cfRule type="expression" dxfId="18" priority="3" stopIfTrue="1">
      <formula>AND($B5&lt;&gt;"",MAX($C5:C5)&gt;0,MAX($C5:C5)&gt;D5,D5&lt;&gt;"")</formula>
    </cfRule>
  </conditionalFormatting>
  <dataValidations count="6">
    <dataValidation type="list" allowBlank="1" showInputMessage="1" showErrorMessage="1" error="Dovoljene vrednosti le iz seznama!" prompt="Izberi celodnevno odstotnost" sqref="I6:I35">
      <formula1>Celodnevna_odsotnost</formula1>
    </dataValidation>
    <dataValidation type="list" allowBlank="1" showInputMessage="1" showErrorMessage="1" error="Dovoljene vrednosti: 2012 - 2025" prompt="Vpiši leto" sqref="B1">
      <formula1>Leto</formula1>
    </dataValidation>
    <dataValidation type="list" allowBlank="1" showInputMessage="1" showErrorMessage="1" error="Dovoljene vrednosti: 1 - 12" prompt="Vpiši mesec" sqref="B2">
      <formula1>Mesec</formula1>
    </dataValidation>
    <dataValidation type="list" allowBlank="1" showInputMessage="1" showErrorMessage="1" error="Dovoljene samo vrednosti iz seznama!" prompt="Izberi dnevno delovno obvezo" sqref="B3">
      <formula1>Dnevna_delovna_obveza</formula1>
    </dataValidation>
    <dataValidation type="list" allowBlank="1" showInputMessage="1" showErrorMessage="1" error="Dovoljene samo vrednosti iz seznama!" prompt="Izberi celodnevno odstotnost" sqref="I5">
      <formula1>Celodnevna_odsotnost</formula1>
    </dataValidation>
    <dataValidation type="time" allowBlank="1" showInputMessage="1" showErrorMessage="1" error="Dovoljene vrednosti: 00:00 - 23:59" prompt="Vnesi čas dogodka" sqref="C5:H35">
      <formula1>0</formula1>
      <formula2>0.999988425925926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L197"/>
  <sheetViews>
    <sheetView workbookViewId="0">
      <pane xSplit="12" ySplit="1" topLeftCell="M2" activePane="bottomRight" state="frozen"/>
      <selection pane="topRight" activeCell="H1" sqref="H1"/>
      <selection pane="bottomLeft" activeCell="A2" sqref="A2"/>
      <selection pane="bottomRight" activeCell="G197" sqref="G197:H197"/>
    </sheetView>
  </sheetViews>
  <sheetFormatPr defaultRowHeight="14.25" x14ac:dyDescent="0.2"/>
  <cols>
    <col min="1" max="1" width="19.125" style="68" customWidth="1"/>
    <col min="2" max="2" width="9.75" style="68" customWidth="1"/>
    <col min="3" max="4" width="9.25" style="68" customWidth="1"/>
    <col min="5" max="5" width="10.75" style="68" customWidth="1"/>
    <col min="6" max="6" width="9.625" style="68" customWidth="1"/>
    <col min="7" max="7" width="9.75" style="68" customWidth="1"/>
    <col min="8" max="8" width="24" style="68" customWidth="1"/>
    <col min="9" max="10" width="9" style="68"/>
    <col min="11" max="11" width="20.5" style="68" bestFit="1" customWidth="1"/>
    <col min="12" max="12" width="20.5" style="70" bestFit="1" customWidth="1"/>
    <col min="13" max="16384" width="9" style="68"/>
  </cols>
  <sheetData>
    <row r="1" spans="1:12" ht="47.25" customHeight="1" x14ac:dyDescent="0.2">
      <c r="A1" s="68" t="s">
        <v>2</v>
      </c>
      <c r="B1" s="71" t="s">
        <v>81</v>
      </c>
      <c r="C1" s="71" t="s">
        <v>82</v>
      </c>
      <c r="D1" s="71" t="s">
        <v>54</v>
      </c>
      <c r="E1" s="71" t="s">
        <v>83</v>
      </c>
      <c r="F1" s="71" t="s">
        <v>84</v>
      </c>
      <c r="G1" s="68" t="s">
        <v>21</v>
      </c>
      <c r="H1" s="68" t="s">
        <v>22</v>
      </c>
      <c r="I1" s="68" t="s">
        <v>24</v>
      </c>
      <c r="J1" s="68" t="s">
        <v>25</v>
      </c>
      <c r="K1" s="68" t="s">
        <v>27</v>
      </c>
      <c r="L1" s="68" t="s">
        <v>26</v>
      </c>
    </row>
    <row r="2" spans="1:12" x14ac:dyDescent="0.2">
      <c r="G2" s="69">
        <v>39447</v>
      </c>
      <c r="H2" s="68" t="s">
        <v>10</v>
      </c>
      <c r="I2" s="68">
        <v>2012</v>
      </c>
      <c r="J2" s="68">
        <v>1</v>
      </c>
      <c r="K2" s="68" t="s">
        <v>55</v>
      </c>
      <c r="L2" s="70">
        <v>0</v>
      </c>
    </row>
    <row r="3" spans="1:12" x14ac:dyDescent="0.2">
      <c r="A3" s="68" t="s">
        <v>3</v>
      </c>
      <c r="B3" s="68" t="s">
        <v>59</v>
      </c>
      <c r="C3" s="68" t="s">
        <v>59</v>
      </c>
      <c r="D3" s="68" t="s">
        <v>59</v>
      </c>
      <c r="E3" s="68" t="s">
        <v>60</v>
      </c>
      <c r="F3" s="68" t="s">
        <v>60</v>
      </c>
      <c r="G3" s="69">
        <v>39448</v>
      </c>
      <c r="H3" s="68" t="s">
        <v>10</v>
      </c>
      <c r="I3" s="68">
        <v>2013</v>
      </c>
      <c r="J3" s="68">
        <v>2</v>
      </c>
      <c r="K3" s="68" t="s">
        <v>43</v>
      </c>
      <c r="L3" s="70">
        <v>8.3333333333333332E-3</v>
      </c>
    </row>
    <row r="4" spans="1:12" x14ac:dyDescent="0.2">
      <c r="A4" s="68" t="s">
        <v>4</v>
      </c>
      <c r="B4" s="68" t="s">
        <v>59</v>
      </c>
      <c r="C4" s="68" t="s">
        <v>59</v>
      </c>
      <c r="D4" s="68" t="s">
        <v>59</v>
      </c>
      <c r="E4" s="68" t="s">
        <v>59</v>
      </c>
      <c r="F4" s="68" t="s">
        <v>59</v>
      </c>
      <c r="G4" s="69">
        <v>39485</v>
      </c>
      <c r="H4" s="68" t="s">
        <v>11</v>
      </c>
      <c r="I4" s="68">
        <v>2014</v>
      </c>
      <c r="J4" s="68">
        <v>3</v>
      </c>
      <c r="K4" s="68" t="s">
        <v>46</v>
      </c>
      <c r="L4" s="70">
        <v>1.6666666666666666E-2</v>
      </c>
    </row>
    <row r="5" spans="1:12" x14ac:dyDescent="0.2">
      <c r="A5" s="68" t="s">
        <v>5</v>
      </c>
      <c r="B5" s="68" t="s">
        <v>59</v>
      </c>
      <c r="C5" s="68" t="s">
        <v>59</v>
      </c>
      <c r="D5" s="68" t="s">
        <v>59</v>
      </c>
      <c r="E5" s="68" t="s">
        <v>60</v>
      </c>
      <c r="F5" s="68" t="s">
        <v>60</v>
      </c>
      <c r="G5" s="69">
        <v>39545</v>
      </c>
      <c r="H5" s="68" t="s">
        <v>19</v>
      </c>
      <c r="I5" s="68">
        <v>2015</v>
      </c>
      <c r="J5" s="68">
        <v>4</v>
      </c>
      <c r="K5" s="68" t="s">
        <v>50</v>
      </c>
      <c r="L5" s="70">
        <v>2.4999999999999998E-2</v>
      </c>
    </row>
    <row r="6" spans="1:12" x14ac:dyDescent="0.2">
      <c r="A6" s="68" t="s">
        <v>6</v>
      </c>
      <c r="B6" s="68" t="s">
        <v>59</v>
      </c>
      <c r="C6" s="68" t="s">
        <v>59</v>
      </c>
      <c r="D6" s="68" t="s">
        <v>59</v>
      </c>
      <c r="E6" s="68" t="s">
        <v>60</v>
      </c>
      <c r="F6" s="68" t="s">
        <v>60</v>
      </c>
      <c r="G6" s="69">
        <v>39546</v>
      </c>
      <c r="H6" s="68" t="s">
        <v>20</v>
      </c>
      <c r="I6" s="68">
        <v>2016</v>
      </c>
      <c r="J6" s="68">
        <v>5</v>
      </c>
      <c r="K6" s="68" t="s">
        <v>42</v>
      </c>
      <c r="L6" s="70">
        <v>3.3333333333333333E-2</v>
      </c>
    </row>
    <row r="7" spans="1:12" x14ac:dyDescent="0.2">
      <c r="A7" s="68" t="s">
        <v>7</v>
      </c>
      <c r="B7" s="68" t="s">
        <v>60</v>
      </c>
      <c r="C7" s="68" t="s">
        <v>59</v>
      </c>
      <c r="D7" s="68" t="s">
        <v>59</v>
      </c>
      <c r="E7" s="68" t="s">
        <v>60</v>
      </c>
      <c r="F7" s="68" t="s">
        <v>60</v>
      </c>
      <c r="G7" s="69">
        <v>39564</v>
      </c>
      <c r="H7" s="68" t="s">
        <v>12</v>
      </c>
      <c r="I7" s="68">
        <v>2017</v>
      </c>
      <c r="J7" s="68">
        <v>6</v>
      </c>
      <c r="K7" s="68" t="s">
        <v>37</v>
      </c>
      <c r="L7" s="70">
        <v>4.1666666666666664E-2</v>
      </c>
    </row>
    <row r="8" spans="1:12" x14ac:dyDescent="0.2">
      <c r="A8" s="68" t="s">
        <v>8</v>
      </c>
      <c r="B8" s="68" t="s">
        <v>60</v>
      </c>
      <c r="C8" s="68" t="s">
        <v>59</v>
      </c>
      <c r="D8" s="68" t="s">
        <v>59</v>
      </c>
      <c r="E8" s="68" t="s">
        <v>60</v>
      </c>
      <c r="F8" s="68" t="s">
        <v>60</v>
      </c>
      <c r="G8" s="69">
        <v>39568</v>
      </c>
      <c r="H8" s="68" t="s">
        <v>13</v>
      </c>
      <c r="I8" s="68">
        <v>2018</v>
      </c>
      <c r="J8" s="68">
        <v>7</v>
      </c>
      <c r="K8" s="68" t="s">
        <v>44</v>
      </c>
      <c r="L8" s="70">
        <v>4.9999999999999996E-2</v>
      </c>
    </row>
    <row r="9" spans="1:12" x14ac:dyDescent="0.2">
      <c r="A9" s="68" t="s">
        <v>9</v>
      </c>
      <c r="B9" s="68" t="s">
        <v>60</v>
      </c>
      <c r="C9" s="68" t="s">
        <v>59</v>
      </c>
      <c r="D9" s="68" t="s">
        <v>59</v>
      </c>
      <c r="E9" s="68" t="s">
        <v>60</v>
      </c>
      <c r="F9" s="68" t="s">
        <v>60</v>
      </c>
      <c r="G9" s="69">
        <v>39569</v>
      </c>
      <c r="H9" s="68" t="s">
        <v>13</v>
      </c>
      <c r="I9" s="68">
        <v>2019</v>
      </c>
      <c r="J9" s="68">
        <v>8</v>
      </c>
      <c r="K9" s="68" t="s">
        <v>38</v>
      </c>
      <c r="L9" s="70">
        <v>5.8333333333333327E-2</v>
      </c>
    </row>
    <row r="10" spans="1:12" x14ac:dyDescent="0.2">
      <c r="G10" s="69">
        <v>39623</v>
      </c>
      <c r="H10" s="68" t="s">
        <v>14</v>
      </c>
      <c r="I10" s="68">
        <v>2020</v>
      </c>
      <c r="J10" s="68">
        <v>9</v>
      </c>
      <c r="K10" s="68" t="s">
        <v>40</v>
      </c>
      <c r="L10" s="70">
        <v>6.6666666666666666E-2</v>
      </c>
    </row>
    <row r="11" spans="1:12" x14ac:dyDescent="0.2">
      <c r="G11" s="69">
        <v>39674</v>
      </c>
      <c r="H11" s="68" t="s">
        <v>23</v>
      </c>
      <c r="I11" s="68">
        <v>2021</v>
      </c>
      <c r="J11" s="68">
        <v>10</v>
      </c>
      <c r="K11" s="68" t="s">
        <v>36</v>
      </c>
      <c r="L11" s="70">
        <v>8.3333333333333329E-2</v>
      </c>
    </row>
    <row r="12" spans="1:12" x14ac:dyDescent="0.2">
      <c r="G12" s="69">
        <v>39751</v>
      </c>
      <c r="H12" s="68" t="s">
        <v>15</v>
      </c>
      <c r="I12" s="68">
        <v>2022</v>
      </c>
      <c r="J12" s="68">
        <v>11</v>
      </c>
      <c r="K12" s="68" t="s">
        <v>31</v>
      </c>
      <c r="L12" s="70">
        <v>9.9999999999999992E-2</v>
      </c>
    </row>
    <row r="13" spans="1:12" x14ac:dyDescent="0.2">
      <c r="G13" s="69">
        <v>39752</v>
      </c>
      <c r="H13" s="68" t="s">
        <v>16</v>
      </c>
      <c r="I13" s="68">
        <v>2023</v>
      </c>
      <c r="J13" s="68">
        <v>12</v>
      </c>
      <c r="K13" s="68" t="s">
        <v>32</v>
      </c>
      <c r="L13" s="70">
        <v>0.10833333333333334</v>
      </c>
    </row>
    <row r="14" spans="1:12" x14ac:dyDescent="0.2">
      <c r="G14" s="69">
        <v>39806</v>
      </c>
      <c r="H14" s="68" t="s">
        <v>17</v>
      </c>
      <c r="I14" s="68">
        <v>2024</v>
      </c>
      <c r="K14" s="68" t="s">
        <v>39</v>
      </c>
      <c r="L14" s="70">
        <v>0.13333333333333333</v>
      </c>
    </row>
    <row r="15" spans="1:12" x14ac:dyDescent="0.2">
      <c r="G15" s="69">
        <v>39807</v>
      </c>
      <c r="H15" s="68" t="s">
        <v>18</v>
      </c>
      <c r="I15" s="68">
        <v>2025</v>
      </c>
      <c r="K15" s="68" t="s">
        <v>29</v>
      </c>
      <c r="L15" s="70">
        <v>0.16666666666666666</v>
      </c>
    </row>
    <row r="16" spans="1:12" x14ac:dyDescent="0.2">
      <c r="G16" s="69">
        <v>39813</v>
      </c>
      <c r="H16" s="68" t="s">
        <v>10</v>
      </c>
      <c r="K16" s="68" t="s">
        <v>51</v>
      </c>
      <c r="L16" s="70">
        <v>0.18333333333333335</v>
      </c>
    </row>
    <row r="17" spans="7:12" x14ac:dyDescent="0.2">
      <c r="G17" s="69">
        <v>39813</v>
      </c>
      <c r="H17" s="68" t="s">
        <v>10</v>
      </c>
      <c r="K17" s="68" t="s">
        <v>47</v>
      </c>
      <c r="L17" s="70">
        <v>0.19999999999999998</v>
      </c>
    </row>
    <row r="18" spans="7:12" x14ac:dyDescent="0.2">
      <c r="G18" s="69">
        <v>39851</v>
      </c>
      <c r="H18" s="68" t="s">
        <v>11</v>
      </c>
      <c r="K18" s="68" t="s">
        <v>34</v>
      </c>
      <c r="L18" s="70">
        <v>0.20833333333333334</v>
      </c>
    </row>
    <row r="19" spans="7:12" x14ac:dyDescent="0.2">
      <c r="G19" s="69">
        <v>39902</v>
      </c>
      <c r="H19" s="68" t="s">
        <v>19</v>
      </c>
      <c r="K19" s="68" t="s">
        <v>33</v>
      </c>
      <c r="L19" s="70">
        <v>0.22500000000000001</v>
      </c>
    </row>
    <row r="20" spans="7:12" x14ac:dyDescent="0.2">
      <c r="G20" s="69">
        <v>39903</v>
      </c>
      <c r="H20" s="68" t="s">
        <v>20</v>
      </c>
      <c r="K20" s="68" t="s">
        <v>35</v>
      </c>
      <c r="L20" s="70">
        <v>0.23333333333333331</v>
      </c>
    </row>
    <row r="21" spans="7:12" x14ac:dyDescent="0.2">
      <c r="G21" s="69">
        <v>39929</v>
      </c>
      <c r="H21" s="68" t="s">
        <v>12</v>
      </c>
      <c r="K21" s="68" t="s">
        <v>30</v>
      </c>
      <c r="L21" s="70">
        <v>0.25</v>
      </c>
    </row>
    <row r="22" spans="7:12" x14ac:dyDescent="0.2">
      <c r="G22" s="69">
        <v>39933</v>
      </c>
      <c r="H22" s="68" t="s">
        <v>13</v>
      </c>
      <c r="K22" s="68" t="s">
        <v>48</v>
      </c>
      <c r="L22" s="70">
        <v>0.26666666666666666</v>
      </c>
    </row>
    <row r="23" spans="7:12" x14ac:dyDescent="0.2">
      <c r="G23" s="69">
        <v>39934</v>
      </c>
      <c r="H23" s="68" t="s">
        <v>13</v>
      </c>
      <c r="K23" s="68" t="s">
        <v>41</v>
      </c>
      <c r="L23" s="70">
        <v>0.29166666666666669</v>
      </c>
    </row>
    <row r="24" spans="7:12" x14ac:dyDescent="0.2">
      <c r="G24" s="69">
        <v>39988</v>
      </c>
      <c r="H24" s="68" t="s">
        <v>14</v>
      </c>
      <c r="K24" s="68" t="s">
        <v>49</v>
      </c>
      <c r="L24" s="70">
        <v>0.3</v>
      </c>
    </row>
    <row r="25" spans="7:12" x14ac:dyDescent="0.2">
      <c r="G25" s="69">
        <v>40039</v>
      </c>
      <c r="H25" s="68" t="s">
        <v>23</v>
      </c>
      <c r="K25" s="68" t="s">
        <v>45</v>
      </c>
      <c r="L25" s="70">
        <v>0.32500000000000001</v>
      </c>
    </row>
    <row r="26" spans="7:12" x14ac:dyDescent="0.2">
      <c r="G26" s="69">
        <v>40116</v>
      </c>
      <c r="H26" s="68" t="s">
        <v>15</v>
      </c>
      <c r="K26" s="68" t="s">
        <v>28</v>
      </c>
      <c r="L26" s="70">
        <v>0.33333333333333331</v>
      </c>
    </row>
    <row r="27" spans="7:12" x14ac:dyDescent="0.2">
      <c r="G27" s="69">
        <v>40117</v>
      </c>
      <c r="H27" s="68" t="s">
        <v>16</v>
      </c>
    </row>
    <row r="28" spans="7:12" x14ac:dyDescent="0.2">
      <c r="G28" s="69">
        <v>40171</v>
      </c>
      <c r="H28" s="68" t="s">
        <v>17</v>
      </c>
    </row>
    <row r="29" spans="7:12" x14ac:dyDescent="0.2">
      <c r="G29" s="69">
        <v>40172</v>
      </c>
      <c r="H29" s="68" t="s">
        <v>18</v>
      </c>
    </row>
    <row r="30" spans="7:12" x14ac:dyDescent="0.2">
      <c r="G30" s="69">
        <v>40178</v>
      </c>
      <c r="H30" s="68" t="s">
        <v>10</v>
      </c>
    </row>
    <row r="31" spans="7:12" x14ac:dyDescent="0.2">
      <c r="G31" s="69">
        <v>40216</v>
      </c>
      <c r="H31" s="68" t="s">
        <v>11</v>
      </c>
    </row>
    <row r="32" spans="7:12" x14ac:dyDescent="0.2">
      <c r="G32" s="69">
        <v>40287</v>
      </c>
      <c r="H32" s="68" t="s">
        <v>19</v>
      </c>
    </row>
    <row r="33" spans="7:8" x14ac:dyDescent="0.2">
      <c r="G33" s="69">
        <v>40288</v>
      </c>
      <c r="H33" s="68" t="s">
        <v>20</v>
      </c>
    </row>
    <row r="34" spans="7:8" x14ac:dyDescent="0.2">
      <c r="G34" s="69">
        <v>40294</v>
      </c>
      <c r="H34" s="68" t="s">
        <v>12</v>
      </c>
    </row>
    <row r="35" spans="7:8" x14ac:dyDescent="0.2">
      <c r="G35" s="69">
        <v>40298</v>
      </c>
      <c r="H35" s="68" t="s">
        <v>13</v>
      </c>
    </row>
    <row r="36" spans="7:8" x14ac:dyDescent="0.2">
      <c r="G36" s="69">
        <v>40299</v>
      </c>
      <c r="H36" s="68" t="s">
        <v>13</v>
      </c>
    </row>
    <row r="37" spans="7:8" x14ac:dyDescent="0.2">
      <c r="G37" s="69">
        <v>40353</v>
      </c>
      <c r="H37" s="68" t="s">
        <v>14</v>
      </c>
    </row>
    <row r="38" spans="7:8" x14ac:dyDescent="0.2">
      <c r="G38" s="69">
        <v>40404</v>
      </c>
      <c r="H38" s="68" t="s">
        <v>23</v>
      </c>
    </row>
    <row r="39" spans="7:8" x14ac:dyDescent="0.2">
      <c r="G39" s="69">
        <v>40481</v>
      </c>
      <c r="H39" s="68" t="s">
        <v>15</v>
      </c>
    </row>
    <row r="40" spans="7:8" x14ac:dyDescent="0.2">
      <c r="G40" s="69">
        <v>40482</v>
      </c>
      <c r="H40" s="68" t="s">
        <v>16</v>
      </c>
    </row>
    <row r="41" spans="7:8" x14ac:dyDescent="0.2">
      <c r="G41" s="69">
        <v>40536</v>
      </c>
      <c r="H41" s="68" t="s">
        <v>17</v>
      </c>
    </row>
    <row r="42" spans="7:8" x14ac:dyDescent="0.2">
      <c r="G42" s="69">
        <v>40537</v>
      </c>
      <c r="H42" s="68" t="s">
        <v>18</v>
      </c>
    </row>
    <row r="43" spans="7:8" x14ac:dyDescent="0.2">
      <c r="G43" s="69">
        <v>40543</v>
      </c>
      <c r="H43" s="68" t="s">
        <v>10</v>
      </c>
    </row>
    <row r="44" spans="7:8" x14ac:dyDescent="0.2">
      <c r="G44" s="69">
        <v>40581</v>
      </c>
      <c r="H44" s="68" t="s">
        <v>11</v>
      </c>
    </row>
    <row r="45" spans="7:8" x14ac:dyDescent="0.2">
      <c r="G45" s="69">
        <v>40637</v>
      </c>
      <c r="H45" s="68" t="s">
        <v>19</v>
      </c>
    </row>
    <row r="46" spans="7:8" x14ac:dyDescent="0.2">
      <c r="G46" s="69">
        <v>40638</v>
      </c>
      <c r="H46" s="68" t="s">
        <v>20</v>
      </c>
    </row>
    <row r="47" spans="7:8" x14ac:dyDescent="0.2">
      <c r="G47" s="69">
        <v>40659</v>
      </c>
      <c r="H47" s="68" t="s">
        <v>12</v>
      </c>
    </row>
    <row r="48" spans="7:8" x14ac:dyDescent="0.2">
      <c r="G48" s="69">
        <v>40663</v>
      </c>
      <c r="H48" s="68" t="s">
        <v>13</v>
      </c>
    </row>
    <row r="49" spans="7:8" x14ac:dyDescent="0.2">
      <c r="G49" s="69">
        <v>40664</v>
      </c>
      <c r="H49" s="68" t="s">
        <v>13</v>
      </c>
    </row>
    <row r="50" spans="7:8" x14ac:dyDescent="0.2">
      <c r="G50" s="69">
        <v>40718</v>
      </c>
      <c r="H50" s="68" t="s">
        <v>14</v>
      </c>
    </row>
    <row r="51" spans="7:8" x14ac:dyDescent="0.2">
      <c r="G51" s="69">
        <v>40769</v>
      </c>
      <c r="H51" s="68" t="s">
        <v>23</v>
      </c>
    </row>
    <row r="52" spans="7:8" x14ac:dyDescent="0.2">
      <c r="G52" s="69">
        <v>40846</v>
      </c>
      <c r="H52" s="68" t="s">
        <v>15</v>
      </c>
    </row>
    <row r="53" spans="7:8" x14ac:dyDescent="0.2">
      <c r="G53" s="69">
        <v>40847</v>
      </c>
      <c r="H53" s="68" t="s">
        <v>16</v>
      </c>
    </row>
    <row r="54" spans="7:8" x14ac:dyDescent="0.2">
      <c r="G54" s="69">
        <v>40901</v>
      </c>
      <c r="H54" s="68" t="s">
        <v>17</v>
      </c>
    </row>
    <row r="55" spans="7:8" x14ac:dyDescent="0.2">
      <c r="G55" s="69">
        <v>40902</v>
      </c>
      <c r="H55" s="68" t="s">
        <v>18</v>
      </c>
    </row>
    <row r="56" spans="7:8" x14ac:dyDescent="0.2">
      <c r="G56" s="69">
        <v>40908</v>
      </c>
      <c r="H56" s="68" t="s">
        <v>10</v>
      </c>
    </row>
    <row r="57" spans="7:8" x14ac:dyDescent="0.2">
      <c r="G57" s="69">
        <v>40946</v>
      </c>
      <c r="H57" s="68" t="s">
        <v>11</v>
      </c>
    </row>
    <row r="58" spans="7:8" x14ac:dyDescent="0.2">
      <c r="G58" s="69">
        <v>40994</v>
      </c>
      <c r="H58" s="68" t="s">
        <v>19</v>
      </c>
    </row>
    <row r="59" spans="7:8" x14ac:dyDescent="0.2">
      <c r="G59" s="69">
        <v>40995</v>
      </c>
      <c r="H59" s="68" t="s">
        <v>20</v>
      </c>
    </row>
    <row r="60" spans="7:8" x14ac:dyDescent="0.2">
      <c r="G60" s="69">
        <v>41025</v>
      </c>
      <c r="H60" s="68" t="s">
        <v>12</v>
      </c>
    </row>
    <row r="61" spans="7:8" x14ac:dyDescent="0.2">
      <c r="G61" s="69">
        <v>41029</v>
      </c>
      <c r="H61" s="68" t="s">
        <v>13</v>
      </c>
    </row>
    <row r="62" spans="7:8" x14ac:dyDescent="0.2">
      <c r="G62" s="69">
        <v>41030</v>
      </c>
      <c r="H62" s="68" t="s">
        <v>13</v>
      </c>
    </row>
    <row r="63" spans="7:8" x14ac:dyDescent="0.2">
      <c r="G63" s="69">
        <v>41084</v>
      </c>
      <c r="H63" s="68" t="s">
        <v>14</v>
      </c>
    </row>
    <row r="64" spans="7:8" x14ac:dyDescent="0.2">
      <c r="G64" s="69">
        <v>41135</v>
      </c>
      <c r="H64" s="68" t="s">
        <v>23</v>
      </c>
    </row>
    <row r="65" spans="7:8" x14ac:dyDescent="0.2">
      <c r="G65" s="69">
        <v>41212</v>
      </c>
      <c r="H65" s="68" t="s">
        <v>15</v>
      </c>
    </row>
    <row r="66" spans="7:8" x14ac:dyDescent="0.2">
      <c r="G66" s="69">
        <v>41213</v>
      </c>
      <c r="H66" s="68" t="s">
        <v>16</v>
      </c>
    </row>
    <row r="67" spans="7:8" x14ac:dyDescent="0.2">
      <c r="G67" s="69">
        <v>41267</v>
      </c>
      <c r="H67" s="68" t="s">
        <v>17</v>
      </c>
    </row>
    <row r="68" spans="7:8" x14ac:dyDescent="0.2">
      <c r="G68" s="69">
        <v>41268</v>
      </c>
      <c r="H68" s="68" t="s">
        <v>18</v>
      </c>
    </row>
    <row r="69" spans="7:8" x14ac:dyDescent="0.2">
      <c r="G69" s="69">
        <v>41274</v>
      </c>
      <c r="H69" s="68" t="s">
        <v>10</v>
      </c>
    </row>
    <row r="70" spans="7:8" x14ac:dyDescent="0.2">
      <c r="G70" s="69">
        <v>41312</v>
      </c>
      <c r="H70" s="68" t="s">
        <v>11</v>
      </c>
    </row>
    <row r="71" spans="7:8" x14ac:dyDescent="0.2">
      <c r="G71" s="69">
        <v>41379</v>
      </c>
      <c r="H71" s="68" t="s">
        <v>19</v>
      </c>
    </row>
    <row r="72" spans="7:8" x14ac:dyDescent="0.2">
      <c r="G72" s="69">
        <v>41380</v>
      </c>
      <c r="H72" s="68" t="s">
        <v>20</v>
      </c>
    </row>
    <row r="73" spans="7:8" x14ac:dyDescent="0.2">
      <c r="G73" s="69">
        <v>41390</v>
      </c>
      <c r="H73" s="68" t="s">
        <v>12</v>
      </c>
    </row>
    <row r="74" spans="7:8" x14ac:dyDescent="0.2">
      <c r="G74" s="69">
        <v>41394</v>
      </c>
      <c r="H74" s="68" t="s">
        <v>13</v>
      </c>
    </row>
    <row r="75" spans="7:8" x14ac:dyDescent="0.2">
      <c r="G75" s="69">
        <v>41395</v>
      </c>
      <c r="H75" s="68" t="s">
        <v>13</v>
      </c>
    </row>
    <row r="76" spans="7:8" x14ac:dyDescent="0.2">
      <c r="G76" s="69">
        <v>41449</v>
      </c>
      <c r="H76" s="68" t="s">
        <v>14</v>
      </c>
    </row>
    <row r="77" spans="7:8" x14ac:dyDescent="0.2">
      <c r="G77" s="69">
        <v>41500</v>
      </c>
      <c r="H77" s="68" t="s">
        <v>23</v>
      </c>
    </row>
    <row r="78" spans="7:8" x14ac:dyDescent="0.2">
      <c r="G78" s="69">
        <v>41577</v>
      </c>
      <c r="H78" s="68" t="s">
        <v>15</v>
      </c>
    </row>
    <row r="79" spans="7:8" x14ac:dyDescent="0.2">
      <c r="G79" s="69">
        <v>41578</v>
      </c>
      <c r="H79" s="68" t="s">
        <v>16</v>
      </c>
    </row>
    <row r="80" spans="7:8" x14ac:dyDescent="0.2">
      <c r="G80" s="69">
        <v>41632</v>
      </c>
      <c r="H80" s="68" t="s">
        <v>17</v>
      </c>
    </row>
    <row r="81" spans="7:8" x14ac:dyDescent="0.2">
      <c r="G81" s="69">
        <v>41633</v>
      </c>
      <c r="H81" s="68" t="s">
        <v>18</v>
      </c>
    </row>
    <row r="82" spans="7:8" x14ac:dyDescent="0.2">
      <c r="G82" s="69">
        <v>41639</v>
      </c>
      <c r="H82" s="68" t="s">
        <v>10</v>
      </c>
    </row>
    <row r="83" spans="7:8" x14ac:dyDescent="0.2">
      <c r="G83" s="69">
        <v>41677</v>
      </c>
      <c r="H83" s="68" t="s">
        <v>11</v>
      </c>
    </row>
    <row r="84" spans="7:8" x14ac:dyDescent="0.2">
      <c r="G84" s="69">
        <v>41729</v>
      </c>
      <c r="H84" s="68" t="s">
        <v>19</v>
      </c>
    </row>
    <row r="85" spans="7:8" x14ac:dyDescent="0.2">
      <c r="G85" s="69">
        <v>41730</v>
      </c>
      <c r="H85" s="68" t="s">
        <v>20</v>
      </c>
    </row>
    <row r="86" spans="7:8" x14ac:dyDescent="0.2">
      <c r="G86" s="69">
        <v>41755</v>
      </c>
      <c r="H86" s="68" t="s">
        <v>12</v>
      </c>
    </row>
    <row r="87" spans="7:8" x14ac:dyDescent="0.2">
      <c r="G87" s="69">
        <v>41759</v>
      </c>
      <c r="H87" s="68" t="s">
        <v>13</v>
      </c>
    </row>
    <row r="88" spans="7:8" x14ac:dyDescent="0.2">
      <c r="G88" s="69">
        <v>41760</v>
      </c>
      <c r="H88" s="68" t="s">
        <v>13</v>
      </c>
    </row>
    <row r="89" spans="7:8" x14ac:dyDescent="0.2">
      <c r="G89" s="69">
        <v>41814</v>
      </c>
      <c r="H89" s="68" t="s">
        <v>14</v>
      </c>
    </row>
    <row r="90" spans="7:8" x14ac:dyDescent="0.2">
      <c r="G90" s="69">
        <v>41865</v>
      </c>
      <c r="H90" s="68" t="s">
        <v>23</v>
      </c>
    </row>
    <row r="91" spans="7:8" x14ac:dyDescent="0.2">
      <c r="G91" s="69">
        <v>41942</v>
      </c>
      <c r="H91" s="68" t="s">
        <v>15</v>
      </c>
    </row>
    <row r="92" spans="7:8" x14ac:dyDescent="0.2">
      <c r="G92" s="69">
        <v>41943</v>
      </c>
      <c r="H92" s="68" t="s">
        <v>16</v>
      </c>
    </row>
    <row r="93" spans="7:8" x14ac:dyDescent="0.2">
      <c r="G93" s="69">
        <v>41997</v>
      </c>
      <c r="H93" s="68" t="s">
        <v>17</v>
      </c>
    </row>
    <row r="94" spans="7:8" x14ac:dyDescent="0.2">
      <c r="G94" s="69">
        <v>41998</v>
      </c>
      <c r="H94" s="68" t="s">
        <v>18</v>
      </c>
    </row>
    <row r="95" spans="7:8" x14ac:dyDescent="0.2">
      <c r="G95" s="69">
        <v>42004</v>
      </c>
      <c r="H95" s="68" t="s">
        <v>10</v>
      </c>
    </row>
    <row r="96" spans="7:8" x14ac:dyDescent="0.2">
      <c r="G96" s="69">
        <v>42042</v>
      </c>
      <c r="H96" s="68" t="s">
        <v>11</v>
      </c>
    </row>
    <row r="97" spans="7:8" x14ac:dyDescent="0.2">
      <c r="G97" s="69">
        <v>42114</v>
      </c>
      <c r="H97" s="68" t="s">
        <v>19</v>
      </c>
    </row>
    <row r="98" spans="7:8" x14ac:dyDescent="0.2">
      <c r="G98" s="69">
        <v>42115</v>
      </c>
      <c r="H98" s="68" t="s">
        <v>20</v>
      </c>
    </row>
    <row r="99" spans="7:8" x14ac:dyDescent="0.2">
      <c r="G99" s="69">
        <v>42120</v>
      </c>
      <c r="H99" s="68" t="s">
        <v>12</v>
      </c>
    </row>
    <row r="100" spans="7:8" x14ac:dyDescent="0.2">
      <c r="G100" s="69">
        <v>42124</v>
      </c>
      <c r="H100" s="68" t="s">
        <v>13</v>
      </c>
    </row>
    <row r="101" spans="7:8" x14ac:dyDescent="0.2">
      <c r="G101" s="69">
        <v>42125</v>
      </c>
      <c r="H101" s="68" t="s">
        <v>13</v>
      </c>
    </row>
    <row r="102" spans="7:8" x14ac:dyDescent="0.2">
      <c r="G102" s="69">
        <v>42179</v>
      </c>
      <c r="H102" s="68" t="s">
        <v>14</v>
      </c>
    </row>
    <row r="103" spans="7:8" x14ac:dyDescent="0.2">
      <c r="G103" s="69">
        <v>42230</v>
      </c>
      <c r="H103" s="68" t="s">
        <v>23</v>
      </c>
    </row>
    <row r="104" spans="7:8" x14ac:dyDescent="0.2">
      <c r="G104" s="69">
        <v>42307</v>
      </c>
      <c r="H104" s="68" t="s">
        <v>15</v>
      </c>
    </row>
    <row r="105" spans="7:8" x14ac:dyDescent="0.2">
      <c r="G105" s="69">
        <v>42308</v>
      </c>
      <c r="H105" s="68" t="s">
        <v>16</v>
      </c>
    </row>
    <row r="106" spans="7:8" x14ac:dyDescent="0.2">
      <c r="G106" s="69">
        <v>42362</v>
      </c>
      <c r="H106" s="68" t="s">
        <v>17</v>
      </c>
    </row>
    <row r="107" spans="7:8" x14ac:dyDescent="0.2">
      <c r="G107" s="69">
        <v>42363</v>
      </c>
      <c r="H107" s="68" t="s">
        <v>18</v>
      </c>
    </row>
    <row r="108" spans="7:8" x14ac:dyDescent="0.2">
      <c r="G108" s="69">
        <v>42369</v>
      </c>
      <c r="H108" s="68" t="s">
        <v>10</v>
      </c>
    </row>
    <row r="109" spans="7:8" x14ac:dyDescent="0.2">
      <c r="G109" s="69">
        <v>42407</v>
      </c>
      <c r="H109" s="68" t="s">
        <v>11</v>
      </c>
    </row>
    <row r="110" spans="7:8" x14ac:dyDescent="0.2">
      <c r="G110" s="69">
        <v>42471</v>
      </c>
      <c r="H110" s="68" t="s">
        <v>19</v>
      </c>
    </row>
    <row r="111" spans="7:8" x14ac:dyDescent="0.2">
      <c r="G111" s="69">
        <v>42472</v>
      </c>
      <c r="H111" s="68" t="s">
        <v>20</v>
      </c>
    </row>
    <row r="112" spans="7:8" x14ac:dyDescent="0.2">
      <c r="G112" s="69">
        <v>42486</v>
      </c>
      <c r="H112" s="68" t="s">
        <v>12</v>
      </c>
    </row>
    <row r="113" spans="7:8" x14ac:dyDescent="0.2">
      <c r="G113" s="69">
        <v>42490</v>
      </c>
      <c r="H113" s="68" t="s">
        <v>13</v>
      </c>
    </row>
    <row r="114" spans="7:8" x14ac:dyDescent="0.2">
      <c r="G114" s="69">
        <v>42491</v>
      </c>
      <c r="H114" s="68" t="s">
        <v>13</v>
      </c>
    </row>
    <row r="115" spans="7:8" x14ac:dyDescent="0.2">
      <c r="G115" s="69">
        <v>42545</v>
      </c>
      <c r="H115" s="68" t="s">
        <v>14</v>
      </c>
    </row>
    <row r="116" spans="7:8" x14ac:dyDescent="0.2">
      <c r="G116" s="69">
        <v>42596</v>
      </c>
      <c r="H116" s="68" t="s">
        <v>23</v>
      </c>
    </row>
    <row r="117" spans="7:8" x14ac:dyDescent="0.2">
      <c r="G117" s="69">
        <v>42673</v>
      </c>
      <c r="H117" s="68" t="s">
        <v>15</v>
      </c>
    </row>
    <row r="118" spans="7:8" x14ac:dyDescent="0.2">
      <c r="G118" s="69">
        <v>42674</v>
      </c>
      <c r="H118" s="68" t="s">
        <v>16</v>
      </c>
    </row>
    <row r="119" spans="7:8" x14ac:dyDescent="0.2">
      <c r="G119" s="69">
        <v>42728</v>
      </c>
      <c r="H119" s="68" t="s">
        <v>17</v>
      </c>
    </row>
    <row r="120" spans="7:8" x14ac:dyDescent="0.2">
      <c r="G120" s="69">
        <v>42729</v>
      </c>
      <c r="H120" s="68" t="s">
        <v>18</v>
      </c>
    </row>
    <row r="121" spans="7:8" x14ac:dyDescent="0.2">
      <c r="G121" s="69">
        <v>42735</v>
      </c>
      <c r="H121" s="68" t="s">
        <v>10</v>
      </c>
    </row>
    <row r="122" spans="7:8" x14ac:dyDescent="0.2">
      <c r="G122" s="69">
        <v>42773</v>
      </c>
      <c r="H122" s="68" t="s">
        <v>11</v>
      </c>
    </row>
    <row r="123" spans="7:8" x14ac:dyDescent="0.2">
      <c r="G123" s="69">
        <v>42828</v>
      </c>
      <c r="H123" s="68" t="s">
        <v>19</v>
      </c>
    </row>
    <row r="124" spans="7:8" x14ac:dyDescent="0.2">
      <c r="G124" s="69">
        <v>42829</v>
      </c>
      <c r="H124" s="68" t="s">
        <v>20</v>
      </c>
    </row>
    <row r="125" spans="7:8" x14ac:dyDescent="0.2">
      <c r="G125" s="69">
        <v>42851</v>
      </c>
      <c r="H125" s="68" t="s">
        <v>12</v>
      </c>
    </row>
    <row r="126" spans="7:8" x14ac:dyDescent="0.2">
      <c r="G126" s="69">
        <v>42855</v>
      </c>
      <c r="H126" s="68" t="s">
        <v>13</v>
      </c>
    </row>
    <row r="127" spans="7:8" x14ac:dyDescent="0.2">
      <c r="G127" s="69">
        <v>42856</v>
      </c>
      <c r="H127" s="68" t="s">
        <v>13</v>
      </c>
    </row>
    <row r="128" spans="7:8" x14ac:dyDescent="0.2">
      <c r="G128" s="69">
        <v>42910</v>
      </c>
      <c r="H128" s="68" t="s">
        <v>14</v>
      </c>
    </row>
    <row r="129" spans="7:8" x14ac:dyDescent="0.2">
      <c r="G129" s="69">
        <v>42961</v>
      </c>
      <c r="H129" s="68" t="s">
        <v>23</v>
      </c>
    </row>
    <row r="130" spans="7:8" x14ac:dyDescent="0.2">
      <c r="G130" s="69">
        <v>43038</v>
      </c>
      <c r="H130" s="68" t="s">
        <v>15</v>
      </c>
    </row>
    <row r="131" spans="7:8" x14ac:dyDescent="0.2">
      <c r="G131" s="69">
        <v>43039</v>
      </c>
      <c r="H131" s="68" t="s">
        <v>16</v>
      </c>
    </row>
    <row r="132" spans="7:8" x14ac:dyDescent="0.2">
      <c r="G132" s="69">
        <v>43093</v>
      </c>
      <c r="H132" s="68" t="s">
        <v>17</v>
      </c>
    </row>
    <row r="133" spans="7:8" x14ac:dyDescent="0.2">
      <c r="G133" s="69">
        <v>43094</v>
      </c>
      <c r="H133" s="68" t="s">
        <v>18</v>
      </c>
    </row>
    <row r="134" spans="7:8" x14ac:dyDescent="0.2">
      <c r="G134" s="69">
        <v>43100</v>
      </c>
      <c r="H134" s="68" t="s">
        <v>10</v>
      </c>
    </row>
    <row r="135" spans="7:8" x14ac:dyDescent="0.2">
      <c r="G135" s="69">
        <v>43138</v>
      </c>
      <c r="H135" s="68" t="s">
        <v>11</v>
      </c>
    </row>
    <row r="136" spans="7:8" x14ac:dyDescent="0.2">
      <c r="G136" s="69">
        <v>43206</v>
      </c>
      <c r="H136" s="68" t="s">
        <v>19</v>
      </c>
    </row>
    <row r="137" spans="7:8" x14ac:dyDescent="0.2">
      <c r="G137" s="69">
        <v>43207</v>
      </c>
      <c r="H137" s="68" t="s">
        <v>20</v>
      </c>
    </row>
    <row r="138" spans="7:8" x14ac:dyDescent="0.2">
      <c r="G138" s="69">
        <v>43216</v>
      </c>
      <c r="H138" s="68" t="s">
        <v>12</v>
      </c>
    </row>
    <row r="139" spans="7:8" x14ac:dyDescent="0.2">
      <c r="G139" s="69">
        <v>43220</v>
      </c>
      <c r="H139" s="68" t="s">
        <v>13</v>
      </c>
    </row>
    <row r="140" spans="7:8" x14ac:dyDescent="0.2">
      <c r="G140" s="69">
        <v>43221</v>
      </c>
      <c r="H140" s="68" t="s">
        <v>13</v>
      </c>
    </row>
    <row r="141" spans="7:8" x14ac:dyDescent="0.2">
      <c r="G141" s="69">
        <v>43275</v>
      </c>
      <c r="H141" s="68" t="s">
        <v>14</v>
      </c>
    </row>
    <row r="142" spans="7:8" x14ac:dyDescent="0.2">
      <c r="G142" s="69">
        <v>43326</v>
      </c>
      <c r="H142" s="68" t="s">
        <v>23</v>
      </c>
    </row>
    <row r="143" spans="7:8" x14ac:dyDescent="0.2">
      <c r="G143" s="69">
        <v>43403</v>
      </c>
      <c r="H143" s="68" t="s">
        <v>15</v>
      </c>
    </row>
    <row r="144" spans="7:8" x14ac:dyDescent="0.2">
      <c r="G144" s="69">
        <v>43404</v>
      </c>
      <c r="H144" s="68" t="s">
        <v>16</v>
      </c>
    </row>
    <row r="145" spans="7:8" x14ac:dyDescent="0.2">
      <c r="G145" s="69">
        <v>43458</v>
      </c>
      <c r="H145" s="68" t="s">
        <v>17</v>
      </c>
    </row>
    <row r="146" spans="7:8" x14ac:dyDescent="0.2">
      <c r="G146" s="69">
        <v>43459</v>
      </c>
      <c r="H146" s="68" t="s">
        <v>18</v>
      </c>
    </row>
    <row r="147" spans="7:8" x14ac:dyDescent="0.2">
      <c r="G147" s="69">
        <v>43465</v>
      </c>
      <c r="H147" s="68" t="s">
        <v>10</v>
      </c>
    </row>
    <row r="148" spans="7:8" x14ac:dyDescent="0.2">
      <c r="G148" s="69">
        <v>43503</v>
      </c>
      <c r="H148" s="68" t="s">
        <v>11</v>
      </c>
    </row>
    <row r="149" spans="7:8" x14ac:dyDescent="0.2">
      <c r="G149" s="69">
        <v>43563</v>
      </c>
      <c r="H149" s="68" t="s">
        <v>19</v>
      </c>
    </row>
    <row r="150" spans="7:8" x14ac:dyDescent="0.2">
      <c r="G150" s="69">
        <v>43564</v>
      </c>
      <c r="H150" s="68" t="s">
        <v>20</v>
      </c>
    </row>
    <row r="151" spans="7:8" x14ac:dyDescent="0.2">
      <c r="G151" s="69">
        <v>43581</v>
      </c>
      <c r="H151" s="68" t="s">
        <v>12</v>
      </c>
    </row>
    <row r="152" spans="7:8" x14ac:dyDescent="0.2">
      <c r="G152" s="69">
        <v>43585</v>
      </c>
      <c r="H152" s="68" t="s">
        <v>13</v>
      </c>
    </row>
    <row r="153" spans="7:8" x14ac:dyDescent="0.2">
      <c r="G153" s="69">
        <v>43586</v>
      </c>
      <c r="H153" s="68" t="s">
        <v>13</v>
      </c>
    </row>
    <row r="154" spans="7:8" x14ac:dyDescent="0.2">
      <c r="G154" s="69">
        <v>43640</v>
      </c>
      <c r="H154" s="68" t="s">
        <v>14</v>
      </c>
    </row>
    <row r="155" spans="7:8" x14ac:dyDescent="0.2">
      <c r="G155" s="69">
        <v>43691</v>
      </c>
      <c r="H155" s="68" t="s">
        <v>23</v>
      </c>
    </row>
    <row r="156" spans="7:8" x14ac:dyDescent="0.2">
      <c r="G156" s="69">
        <v>43768</v>
      </c>
      <c r="H156" s="68" t="s">
        <v>15</v>
      </c>
    </row>
    <row r="157" spans="7:8" x14ac:dyDescent="0.2">
      <c r="G157" s="69">
        <v>43769</v>
      </c>
      <c r="H157" s="68" t="s">
        <v>16</v>
      </c>
    </row>
    <row r="158" spans="7:8" x14ac:dyDescent="0.2">
      <c r="G158" s="69">
        <v>43823</v>
      </c>
      <c r="H158" s="68" t="s">
        <v>17</v>
      </c>
    </row>
    <row r="159" spans="7:8" x14ac:dyDescent="0.2">
      <c r="G159" s="69">
        <v>43824</v>
      </c>
      <c r="H159" s="68" t="s">
        <v>18</v>
      </c>
    </row>
    <row r="160" spans="7:8" x14ac:dyDescent="0.2">
      <c r="G160" s="69">
        <v>43830</v>
      </c>
      <c r="H160" s="68" t="s">
        <v>10</v>
      </c>
    </row>
    <row r="161" spans="7:8" x14ac:dyDescent="0.2">
      <c r="G161" s="69">
        <v>43868</v>
      </c>
      <c r="H161" s="68" t="s">
        <v>11</v>
      </c>
    </row>
    <row r="162" spans="7:8" x14ac:dyDescent="0.2">
      <c r="G162" s="69">
        <v>43920</v>
      </c>
      <c r="H162" s="68" t="s">
        <v>19</v>
      </c>
    </row>
    <row r="163" spans="7:8" x14ac:dyDescent="0.2">
      <c r="G163" s="69">
        <v>43921</v>
      </c>
      <c r="H163" s="68" t="s">
        <v>20</v>
      </c>
    </row>
    <row r="164" spans="7:8" x14ac:dyDescent="0.2">
      <c r="G164" s="69">
        <v>43947</v>
      </c>
      <c r="H164" s="68" t="s">
        <v>12</v>
      </c>
    </row>
    <row r="165" spans="7:8" x14ac:dyDescent="0.2">
      <c r="G165" s="69">
        <v>43951</v>
      </c>
      <c r="H165" s="68" t="s">
        <v>13</v>
      </c>
    </row>
    <row r="166" spans="7:8" x14ac:dyDescent="0.2">
      <c r="G166" s="69">
        <v>43952</v>
      </c>
      <c r="H166" s="68" t="s">
        <v>13</v>
      </c>
    </row>
    <row r="167" spans="7:8" x14ac:dyDescent="0.2">
      <c r="G167" s="69">
        <v>44006</v>
      </c>
      <c r="H167" s="68" t="s">
        <v>14</v>
      </c>
    </row>
    <row r="168" spans="7:8" x14ac:dyDescent="0.2">
      <c r="G168" s="69">
        <v>44057</v>
      </c>
      <c r="H168" s="68" t="s">
        <v>23</v>
      </c>
    </row>
    <row r="169" spans="7:8" x14ac:dyDescent="0.2">
      <c r="G169" s="69">
        <v>44134</v>
      </c>
      <c r="H169" s="68" t="s">
        <v>15</v>
      </c>
    </row>
    <row r="170" spans="7:8" x14ac:dyDescent="0.2">
      <c r="G170" s="69">
        <v>44135</v>
      </c>
      <c r="H170" s="68" t="s">
        <v>16</v>
      </c>
    </row>
    <row r="171" spans="7:8" x14ac:dyDescent="0.2">
      <c r="G171" s="69">
        <v>44189</v>
      </c>
      <c r="H171" s="68" t="s">
        <v>17</v>
      </c>
    </row>
    <row r="172" spans="7:8" x14ac:dyDescent="0.2">
      <c r="G172" s="69">
        <v>44190</v>
      </c>
      <c r="H172" s="68" t="s">
        <v>18</v>
      </c>
    </row>
    <row r="173" spans="7:8" x14ac:dyDescent="0.2">
      <c r="G173" s="69">
        <v>44196</v>
      </c>
      <c r="H173" s="68" t="s">
        <v>10</v>
      </c>
    </row>
    <row r="174" spans="7:8" x14ac:dyDescent="0.2">
      <c r="G174" s="69">
        <v>44234</v>
      </c>
      <c r="H174" s="68" t="s">
        <v>11</v>
      </c>
    </row>
    <row r="175" spans="7:8" x14ac:dyDescent="0.2">
      <c r="G175" s="69">
        <v>44305</v>
      </c>
      <c r="H175" s="68" t="s">
        <v>19</v>
      </c>
    </row>
    <row r="176" spans="7:8" x14ac:dyDescent="0.2">
      <c r="G176" s="69">
        <v>44306</v>
      </c>
      <c r="H176" s="68" t="s">
        <v>20</v>
      </c>
    </row>
    <row r="177" spans="7:8" x14ac:dyDescent="0.2">
      <c r="G177" s="69">
        <v>44312</v>
      </c>
      <c r="H177" s="68" t="s">
        <v>12</v>
      </c>
    </row>
    <row r="178" spans="7:8" x14ac:dyDescent="0.2">
      <c r="G178" s="69">
        <v>44316</v>
      </c>
      <c r="H178" s="68" t="s">
        <v>13</v>
      </c>
    </row>
    <row r="179" spans="7:8" x14ac:dyDescent="0.2">
      <c r="G179" s="69">
        <v>44317</v>
      </c>
      <c r="H179" s="68" t="s">
        <v>13</v>
      </c>
    </row>
    <row r="180" spans="7:8" x14ac:dyDescent="0.2">
      <c r="G180" s="69">
        <v>44371</v>
      </c>
      <c r="H180" s="68" t="s">
        <v>14</v>
      </c>
    </row>
    <row r="181" spans="7:8" x14ac:dyDescent="0.2">
      <c r="G181" s="69">
        <v>44422</v>
      </c>
      <c r="H181" s="68" t="s">
        <v>23</v>
      </c>
    </row>
    <row r="182" spans="7:8" x14ac:dyDescent="0.2">
      <c r="G182" s="69">
        <v>44499</v>
      </c>
      <c r="H182" s="68" t="s">
        <v>15</v>
      </c>
    </row>
    <row r="183" spans="7:8" x14ac:dyDescent="0.2">
      <c r="G183" s="69">
        <v>44500</v>
      </c>
      <c r="H183" s="68" t="s">
        <v>16</v>
      </c>
    </row>
    <row r="184" spans="7:8" x14ac:dyDescent="0.2">
      <c r="G184" s="69">
        <v>44554</v>
      </c>
      <c r="H184" s="68" t="s">
        <v>17</v>
      </c>
    </row>
    <row r="185" spans="7:8" x14ac:dyDescent="0.2">
      <c r="G185" s="69">
        <v>44555</v>
      </c>
      <c r="H185" s="68" t="s">
        <v>18</v>
      </c>
    </row>
    <row r="186" spans="7:8" x14ac:dyDescent="0.2">
      <c r="G186" s="69"/>
    </row>
    <row r="187" spans="7:8" x14ac:dyDescent="0.2">
      <c r="G187" s="69"/>
    </row>
    <row r="188" spans="7:8" x14ac:dyDescent="0.2">
      <c r="G188" s="69"/>
    </row>
    <row r="189" spans="7:8" x14ac:dyDescent="0.2">
      <c r="G189" s="69"/>
    </row>
    <row r="190" spans="7:8" x14ac:dyDescent="0.2">
      <c r="G190" s="69"/>
    </row>
    <row r="191" spans="7:8" x14ac:dyDescent="0.2">
      <c r="G191" s="69"/>
    </row>
    <row r="192" spans="7:8" x14ac:dyDescent="0.2">
      <c r="G192" s="69"/>
    </row>
    <row r="193" spans="7:7" x14ac:dyDescent="0.2">
      <c r="G193" s="69"/>
    </row>
    <row r="194" spans="7:7" x14ac:dyDescent="0.2">
      <c r="G194" s="69"/>
    </row>
    <row r="195" spans="7:7" x14ac:dyDescent="0.2">
      <c r="G195" s="69"/>
    </row>
    <row r="196" spans="7:7" x14ac:dyDescent="0.2">
      <c r="G196" s="69"/>
    </row>
    <row r="197" spans="7:7" x14ac:dyDescent="0.2">
      <c r="G197" s="69"/>
    </row>
  </sheetData>
  <sheetProtection password="85E3" sheet="1" objects="1" scenarios="1"/>
  <autoFilter ref="A1:L197"/>
  <sortState ref="G2:H197">
    <sortCondition ref="G2:G19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7" tint="-0.249977111117893"/>
  </sheetPr>
  <dimension ref="A1:AK36"/>
  <sheetViews>
    <sheetView workbookViewId="0">
      <pane xSplit="5" ySplit="5" topLeftCell="I6" activePane="bottomRight" state="frozen"/>
      <selection pane="topRight" activeCell="F1" sqref="F1"/>
      <selection pane="bottomLeft" activeCell="A6" sqref="A6"/>
      <selection pane="bottomRight" activeCell="K6" sqref="K6"/>
    </sheetView>
  </sheetViews>
  <sheetFormatPr defaultRowHeight="12.75" x14ac:dyDescent="0.2"/>
  <cols>
    <col min="1" max="1" width="13.25" style="82" customWidth="1"/>
    <col min="2" max="2" width="6.375" style="34" bestFit="1" customWidth="1"/>
    <col min="3" max="3" width="5.5" style="34" customWidth="1"/>
    <col min="4" max="4" width="3.75" style="34" bestFit="1" customWidth="1"/>
    <col min="5" max="5" width="6.875" style="34" bestFit="1" customWidth="1"/>
    <col min="6" max="6" width="6.125" style="50" customWidth="1"/>
    <col min="7" max="7" width="6.375" style="35" bestFit="1" customWidth="1"/>
    <col min="8" max="8" width="7" style="34" customWidth="1"/>
    <col min="9" max="9" width="7.25" style="50" customWidth="1"/>
    <col min="10" max="11" width="7" style="50" customWidth="1"/>
    <col min="12" max="12" width="7.25" style="110" customWidth="1"/>
    <col min="13" max="14" width="7" style="110" customWidth="1"/>
    <col min="15" max="15" width="7.375" style="34" customWidth="1"/>
    <col min="16" max="16" width="14.875" style="34" bestFit="1" customWidth="1"/>
    <col min="17" max="26" width="7.125" style="34" customWidth="1"/>
    <col min="27" max="27" width="7.25" style="34" customWidth="1"/>
    <col min="28" max="28" width="7.625" style="34" customWidth="1"/>
    <col min="29" max="30" width="7.375" style="34" customWidth="1"/>
    <col min="31" max="31" width="7.125" style="34" customWidth="1"/>
    <col min="32" max="32" width="6.5" style="34" customWidth="1"/>
    <col min="33" max="33" width="7" style="34" customWidth="1"/>
    <col min="34" max="34" width="6.5" style="34" customWidth="1"/>
    <col min="35" max="35" width="7.375" style="34" customWidth="1"/>
    <col min="36" max="36" width="5.75" style="34" customWidth="1"/>
    <col min="37" max="16384" width="9" style="34"/>
  </cols>
  <sheetData>
    <row r="1" spans="1:37" s="56" customFormat="1" ht="11.25" x14ac:dyDescent="0.2">
      <c r="A1" s="105" t="s">
        <v>92</v>
      </c>
      <c r="B1" s="107">
        <f>F4+I4+J4+K4+P4</f>
        <v>1</v>
      </c>
      <c r="F1" s="58" t="s">
        <v>68</v>
      </c>
      <c r="G1" s="57" t="s">
        <v>68</v>
      </c>
      <c r="I1" s="58" t="s">
        <v>68</v>
      </c>
      <c r="J1" s="58" t="s">
        <v>78</v>
      </c>
      <c r="K1" s="58" t="s">
        <v>61</v>
      </c>
      <c r="L1" s="90" t="s">
        <v>68</v>
      </c>
      <c r="M1" s="90" t="s">
        <v>78</v>
      </c>
      <c r="N1" s="90" t="s">
        <v>61</v>
      </c>
      <c r="Q1" s="56" t="s">
        <v>68</v>
      </c>
      <c r="R1" s="56" t="s">
        <v>68</v>
      </c>
      <c r="S1" s="56" t="s">
        <v>68</v>
      </c>
      <c r="T1" s="56" t="s">
        <v>68</v>
      </c>
      <c r="U1" s="56" t="s">
        <v>68</v>
      </c>
      <c r="V1" s="56" t="s">
        <v>61</v>
      </c>
      <c r="W1" s="56" t="s">
        <v>68</v>
      </c>
      <c r="X1" s="56" t="s">
        <v>61</v>
      </c>
      <c r="Y1" s="56" t="s">
        <v>68</v>
      </c>
      <c r="Z1" s="56" t="s">
        <v>61</v>
      </c>
      <c r="AA1" s="90" t="s">
        <v>68</v>
      </c>
      <c r="AB1" s="90" t="s">
        <v>68</v>
      </c>
      <c r="AC1" s="90" t="s">
        <v>68</v>
      </c>
      <c r="AD1" s="90" t="s">
        <v>68</v>
      </c>
      <c r="AE1" s="90" t="s">
        <v>68</v>
      </c>
      <c r="AF1" s="90" t="s">
        <v>61</v>
      </c>
      <c r="AG1" s="90" t="s">
        <v>68</v>
      </c>
      <c r="AH1" s="90" t="s">
        <v>61</v>
      </c>
      <c r="AI1" s="90" t="s">
        <v>68</v>
      </c>
      <c r="AJ1" s="90" t="s">
        <v>61</v>
      </c>
    </row>
    <row r="2" spans="1:37" s="56" customFormat="1" ht="11.25" x14ac:dyDescent="0.2">
      <c r="A2" s="105" t="s">
        <v>91</v>
      </c>
      <c r="B2" s="108">
        <f>G4+L4+M4+N4+AK4</f>
        <v>0.33333333333333331</v>
      </c>
      <c r="C2" s="108">
        <f>G4+H4+O4</f>
        <v>0.33333333333333331</v>
      </c>
      <c r="F2" s="58"/>
      <c r="G2" s="57"/>
      <c r="I2" s="58" t="s">
        <v>69</v>
      </c>
      <c r="J2" s="58" t="s">
        <v>79</v>
      </c>
      <c r="K2" s="58"/>
      <c r="L2" s="90" t="s">
        <v>69</v>
      </c>
      <c r="M2" s="90" t="s">
        <v>79</v>
      </c>
      <c r="N2" s="90"/>
      <c r="Q2" s="56" t="s">
        <v>69</v>
      </c>
      <c r="R2" s="56" t="s">
        <v>69</v>
      </c>
      <c r="S2" s="56" t="s">
        <v>69</v>
      </c>
      <c r="T2" s="56" t="s">
        <v>70</v>
      </c>
      <c r="U2" s="56" t="s">
        <v>69</v>
      </c>
      <c r="W2" s="56" t="s">
        <v>69</v>
      </c>
      <c r="Y2" s="56" t="s">
        <v>69</v>
      </c>
      <c r="AA2" s="90" t="s">
        <v>69</v>
      </c>
      <c r="AB2" s="90" t="s">
        <v>69</v>
      </c>
      <c r="AC2" s="90" t="s">
        <v>69</v>
      </c>
      <c r="AD2" s="90" t="s">
        <v>70</v>
      </c>
      <c r="AE2" s="90" t="s">
        <v>69</v>
      </c>
      <c r="AF2" s="90"/>
      <c r="AG2" s="90" t="s">
        <v>69</v>
      </c>
      <c r="AH2" s="90"/>
      <c r="AI2" s="90" t="s">
        <v>69</v>
      </c>
      <c r="AJ2" s="90"/>
    </row>
    <row r="3" spans="1:37" s="56" customFormat="1" ht="11.25" x14ac:dyDescent="0.2">
      <c r="A3" s="106" t="s">
        <v>93</v>
      </c>
      <c r="B3" s="108">
        <f>'Evidenca prisotnosti'!$B$3</f>
        <v>0.33333333333333331</v>
      </c>
      <c r="F3" s="58"/>
      <c r="G3" s="57"/>
      <c r="I3" s="58"/>
      <c r="J3" s="58"/>
      <c r="K3" s="58"/>
      <c r="L3" s="90"/>
      <c r="M3" s="90"/>
      <c r="N3" s="90"/>
      <c r="AA3" s="90"/>
      <c r="AB3" s="90"/>
      <c r="AC3" s="90"/>
      <c r="AD3" s="90"/>
      <c r="AE3" s="90"/>
      <c r="AF3" s="90"/>
      <c r="AG3" s="90"/>
      <c r="AH3" s="90"/>
      <c r="AI3" s="90"/>
      <c r="AJ3" s="90"/>
    </row>
    <row r="4" spans="1:37" ht="14.25" customHeight="1" x14ac:dyDescent="0.2">
      <c r="B4" s="39">
        <f>SUBTOTAL(9,B6:B36)</f>
        <v>1</v>
      </c>
      <c r="C4" s="39">
        <f t="shared" ref="C4:Y4" si="0">SUBTOTAL(9,C6:C36)</f>
        <v>4</v>
      </c>
      <c r="D4" s="39">
        <f t="shared" si="0"/>
        <v>4</v>
      </c>
      <c r="E4" s="39">
        <f t="shared" si="0"/>
        <v>23</v>
      </c>
      <c r="F4" s="39">
        <f>SUBTOTAL(9,F6:F36)</f>
        <v>1</v>
      </c>
      <c r="G4" s="40">
        <f t="shared" si="0"/>
        <v>0.33333333333333331</v>
      </c>
      <c r="H4" s="40">
        <f t="shared" si="0"/>
        <v>0</v>
      </c>
      <c r="I4" s="39">
        <f t="shared" ref="I4:N4" si="1">SUBTOTAL(9,I6:I36)</f>
        <v>0</v>
      </c>
      <c r="J4" s="39">
        <f t="shared" si="1"/>
        <v>0</v>
      </c>
      <c r="K4" s="39">
        <f t="shared" si="1"/>
        <v>0</v>
      </c>
      <c r="L4" s="40">
        <f t="shared" si="1"/>
        <v>0</v>
      </c>
      <c r="M4" s="40">
        <f t="shared" si="1"/>
        <v>0</v>
      </c>
      <c r="N4" s="40">
        <f t="shared" si="1"/>
        <v>0</v>
      </c>
      <c r="O4" s="40">
        <f t="shared" si="0"/>
        <v>0</v>
      </c>
      <c r="P4" s="85">
        <f>SUM(Q4:Z4)</f>
        <v>0</v>
      </c>
      <c r="Q4" s="39">
        <f t="shared" si="0"/>
        <v>0</v>
      </c>
      <c r="R4" s="39">
        <f t="shared" si="0"/>
        <v>0</v>
      </c>
      <c r="S4" s="39">
        <f t="shared" si="0"/>
        <v>0</v>
      </c>
      <c r="T4" s="39">
        <f t="shared" si="0"/>
        <v>0</v>
      </c>
      <c r="U4" s="39">
        <f t="shared" si="0"/>
        <v>0</v>
      </c>
      <c r="V4" s="39">
        <f>SUBTOTAL(9,V6:V36)</f>
        <v>0</v>
      </c>
      <c r="W4" s="39">
        <f t="shared" si="0"/>
        <v>0</v>
      </c>
      <c r="X4" s="39">
        <f>SUBTOTAL(9,X6:X36)</f>
        <v>0</v>
      </c>
      <c r="Y4" s="39">
        <f t="shared" si="0"/>
        <v>0</v>
      </c>
      <c r="Z4" s="39">
        <f>SUBTOTAL(9,Z6:Z36)</f>
        <v>0</v>
      </c>
      <c r="AA4" s="40">
        <f t="shared" ref="AA4:AE4" si="2">SUBTOTAL(9,AA6:AA36)</f>
        <v>0</v>
      </c>
      <c r="AB4" s="40">
        <f t="shared" si="2"/>
        <v>0</v>
      </c>
      <c r="AC4" s="40">
        <f t="shared" si="2"/>
        <v>0</v>
      </c>
      <c r="AD4" s="40">
        <f t="shared" si="2"/>
        <v>0</v>
      </c>
      <c r="AE4" s="40">
        <f t="shared" si="2"/>
        <v>0</v>
      </c>
      <c r="AF4" s="40">
        <f>SUBTOTAL(9,AF6:AF36)</f>
        <v>0</v>
      </c>
      <c r="AG4" s="40">
        <f t="shared" ref="AG4" si="3">SUBTOTAL(9,AG6:AG36)</f>
        <v>0</v>
      </c>
      <c r="AH4" s="40">
        <f>SUBTOTAL(9,AH6:AH36)</f>
        <v>0</v>
      </c>
      <c r="AI4" s="40">
        <f t="shared" ref="AI4" si="4">SUBTOTAL(9,AI6:AI36)</f>
        <v>0</v>
      </c>
      <c r="AJ4" s="40">
        <f>SUBTOTAL(9,AJ6:AJ36)</f>
        <v>0</v>
      </c>
      <c r="AK4" s="92">
        <f>SUM(AA4:AJ4)</f>
        <v>0</v>
      </c>
    </row>
    <row r="5" spans="1:37" s="64" customFormat="1" ht="47.25" customHeight="1" x14ac:dyDescent="0.2">
      <c r="A5" s="83" t="s">
        <v>21</v>
      </c>
      <c r="B5" s="59" t="s">
        <v>22</v>
      </c>
      <c r="C5" s="59" t="s">
        <v>63</v>
      </c>
      <c r="D5" s="59" t="s">
        <v>62</v>
      </c>
      <c r="E5" s="59" t="s">
        <v>64</v>
      </c>
      <c r="F5" s="61" t="s">
        <v>86</v>
      </c>
      <c r="G5" s="60" t="s">
        <v>85</v>
      </c>
      <c r="H5" s="104" t="s">
        <v>65</v>
      </c>
      <c r="I5" s="62" t="s">
        <v>80</v>
      </c>
      <c r="J5" s="62" t="s">
        <v>77</v>
      </c>
      <c r="K5" s="62" t="s">
        <v>76</v>
      </c>
      <c r="L5" s="109" t="s">
        <v>88</v>
      </c>
      <c r="M5" s="109" t="s">
        <v>89</v>
      </c>
      <c r="N5" s="109" t="s">
        <v>90</v>
      </c>
      <c r="O5" s="102" t="s">
        <v>66</v>
      </c>
      <c r="P5" s="102" t="s">
        <v>67</v>
      </c>
      <c r="Q5" s="63" t="s">
        <v>3</v>
      </c>
      <c r="R5" s="63" t="s">
        <v>4</v>
      </c>
      <c r="S5" s="63" t="s">
        <v>5</v>
      </c>
      <c r="T5" s="63" t="s">
        <v>6</v>
      </c>
      <c r="U5" s="63" t="s">
        <v>7</v>
      </c>
      <c r="V5" s="63" t="s">
        <v>7</v>
      </c>
      <c r="W5" s="63" t="s">
        <v>8</v>
      </c>
      <c r="X5" s="63" t="s">
        <v>8</v>
      </c>
      <c r="Y5" s="63" t="s">
        <v>9</v>
      </c>
      <c r="Z5" s="63" t="s">
        <v>9</v>
      </c>
      <c r="AA5" s="103" t="s">
        <v>3</v>
      </c>
      <c r="AB5" s="103" t="s">
        <v>4</v>
      </c>
      <c r="AC5" s="103" t="s">
        <v>5</v>
      </c>
      <c r="AD5" s="103" t="s">
        <v>6</v>
      </c>
      <c r="AE5" s="103" t="s">
        <v>7</v>
      </c>
      <c r="AF5" s="103" t="s">
        <v>7</v>
      </c>
      <c r="AG5" s="103" t="s">
        <v>8</v>
      </c>
      <c r="AH5" s="103" t="s">
        <v>8</v>
      </c>
      <c r="AI5" s="103" t="s">
        <v>9</v>
      </c>
      <c r="AJ5" s="103" t="s">
        <v>9</v>
      </c>
    </row>
    <row r="6" spans="1:37" x14ac:dyDescent="0.2">
      <c r="A6" s="84">
        <f>IF('Evidenca prisotnosti'!$B5="","",'Evidenca prisotnosti'!$B5)</f>
        <v>39813</v>
      </c>
      <c r="B6" s="36">
        <f>IF($A6="","",IF('Evidenca prisotnosti'!$A5=1,0,1))</f>
        <v>1</v>
      </c>
      <c r="C6" s="36">
        <f>IF($A6="","",IF(WEEKDAY($A6)=7,1,0))</f>
        <v>0</v>
      </c>
      <c r="D6" s="36">
        <f>IF($A6="","",IF(WEEKDAY($A6)=1,1,0))</f>
        <v>0</v>
      </c>
      <c r="E6" s="36">
        <f>IF($A6="","",IF(AND(WEEKDAY($A6)&lt;&gt;1,WEEKDAY($A6)&lt;&gt;7),1,0))</f>
        <v>1</v>
      </c>
      <c r="F6" s="36">
        <f>IF($A6="","",IF(AND($B6=1,$E6=1),1,0))</f>
        <v>1</v>
      </c>
      <c r="G6" s="37">
        <f>IF($A6="","",IF('Evidenca prisotnosti'!$J5=0,0,'Evidenca prisotnosti'!$J5))</f>
        <v>0.33333333333333331</v>
      </c>
      <c r="H6" s="37">
        <f>IF($A6="","",IF('Evidenca prisotnosti'!$K5=0,0,'Evidenca prisotnosti'!$K5))</f>
        <v>0</v>
      </c>
      <c r="I6" s="36">
        <f t="shared" ref="I6:I36" si="5">IF($A6="","",IF($H6=0,0,IF(AND($E6=1,$B6=0),1,0)))</f>
        <v>0</v>
      </c>
      <c r="J6" s="36">
        <f t="shared" ref="J6:J36" si="6">IF($A6="","",IF($H6=0,0,IF(OR($C6=1,$D6=1),1,0)))</f>
        <v>0</v>
      </c>
      <c r="K6" s="36">
        <f t="shared" ref="K6:K36" si="7">IF($A6="","",IF($H6=0,0,IF($B6=1,1,0)))</f>
        <v>0</v>
      </c>
      <c r="L6" s="91">
        <f>IF($A6="","",IF(I6=1,$H6,0))</f>
        <v>0</v>
      </c>
      <c r="M6" s="91">
        <f t="shared" ref="M6:N6" si="8">IF($A6="","",IF(J6=1,$H6,0))</f>
        <v>0</v>
      </c>
      <c r="N6" s="91">
        <f t="shared" si="8"/>
        <v>0</v>
      </c>
      <c r="O6" s="37">
        <f>IF($A6="","",IF('Evidenca prisotnosti'!$L5=0,0,'Evidenca prisotnosti'!$L5))</f>
        <v>0</v>
      </c>
      <c r="P6" s="38">
        <f>IF($A6="","",IF('Evidenca prisotnosti'!$I5=0,0,'Evidenca prisotnosti'!$I5))</f>
        <v>0</v>
      </c>
      <c r="Q6" s="36">
        <f t="shared" ref="Q6:U15" si="9">IF($A6="","",IF($P6=0,0,IF(AND($E6=1,$B6=0,$P6=Q$5),1,0)))</f>
        <v>0</v>
      </c>
      <c r="R6" s="36">
        <f t="shared" si="9"/>
        <v>0</v>
      </c>
      <c r="S6" s="36">
        <f t="shared" si="9"/>
        <v>0</v>
      </c>
      <c r="T6" s="36">
        <f t="shared" si="9"/>
        <v>0</v>
      </c>
      <c r="U6" s="36">
        <f t="shared" si="9"/>
        <v>0</v>
      </c>
      <c r="V6" s="36">
        <f t="shared" ref="V6:V36" si="10">IF($A6="","",IF($P6=0,0,IF(AND($E6=1,$B6=1,$P6=V$5),1,0)))</f>
        <v>0</v>
      </c>
      <c r="W6" s="36">
        <f t="shared" ref="W6:W36" si="11">IF($A6="","",IF($P6=0,0,IF(AND($E6=1,$B6=0,$P6=W$5),1,0)))</f>
        <v>0</v>
      </c>
      <c r="X6" s="36">
        <f t="shared" ref="X6:X36" si="12">IF($A6="","",IF($P6=0,0,IF(AND($E6=1,$B6=1,$P6=X$5),1,0)))</f>
        <v>0</v>
      </c>
      <c r="Y6" s="36">
        <f t="shared" ref="Y6:Y36" si="13">IF($A6="","",IF($P6=0,0,IF(AND($E6=1,$B6=0,$P6=Y$5),1,0)))</f>
        <v>0</v>
      </c>
      <c r="Z6" s="36">
        <f t="shared" ref="Z6:Z36" si="14">IF($A6="","",IF($P6=0,0,IF(AND($E6=1,$B6=1,$P6=Z$5),1,0)))</f>
        <v>0</v>
      </c>
      <c r="AA6" s="91">
        <f>IF($A6="","",IF(Q6=1,$O6,0))</f>
        <v>0</v>
      </c>
      <c r="AB6" s="91">
        <f t="shared" ref="AB6:AJ6" si="15">IF($A6="","",IF(R6=1,$O6,0))</f>
        <v>0</v>
      </c>
      <c r="AC6" s="91">
        <f t="shared" si="15"/>
        <v>0</v>
      </c>
      <c r="AD6" s="91">
        <f t="shared" si="15"/>
        <v>0</v>
      </c>
      <c r="AE6" s="91">
        <f t="shared" si="15"/>
        <v>0</v>
      </c>
      <c r="AF6" s="91">
        <f t="shared" si="15"/>
        <v>0</v>
      </c>
      <c r="AG6" s="91">
        <f t="shared" si="15"/>
        <v>0</v>
      </c>
      <c r="AH6" s="91">
        <f t="shared" si="15"/>
        <v>0</v>
      </c>
      <c r="AI6" s="91">
        <f t="shared" si="15"/>
        <v>0</v>
      </c>
      <c r="AJ6" s="91">
        <f t="shared" si="15"/>
        <v>0</v>
      </c>
    </row>
    <row r="7" spans="1:37" x14ac:dyDescent="0.2">
      <c r="A7" s="84">
        <f>IF('Evidenca prisotnosti'!$B6="","",'Evidenca prisotnosti'!$B6)</f>
        <v>39814</v>
      </c>
      <c r="B7" s="36">
        <f>IF($A7="","",IF('Evidenca prisotnosti'!$A6=1,0,1))</f>
        <v>0</v>
      </c>
      <c r="C7" s="36">
        <f t="shared" ref="C7:C36" si="16">IF($A7="","",IF(WEEKDAY($A7)=7,1,0))</f>
        <v>0</v>
      </c>
      <c r="D7" s="36">
        <f t="shared" ref="D7:D36" si="17">IF($A7="","",IF(WEEKDAY($A7)=1,1,0))</f>
        <v>0</v>
      </c>
      <c r="E7" s="36">
        <f t="shared" ref="E7:E36" si="18">IF($A7="","",IF(AND(WEEKDAY($A7)&lt;&gt;1,WEEKDAY($A7)&lt;&gt;7),1,0))</f>
        <v>1</v>
      </c>
      <c r="F7" s="36">
        <f t="shared" ref="F7:F36" si="19">IF($A7="","",IF(AND($B7=1,$E7=1),1,0))</f>
        <v>0</v>
      </c>
      <c r="G7" s="37">
        <f>IF($A7="","",IF('Evidenca prisotnosti'!$J6=0,0,'Evidenca prisotnosti'!$J6))</f>
        <v>0</v>
      </c>
      <c r="H7" s="37">
        <f>IF($A7="","",IF('Evidenca prisotnosti'!$K6=0,0,'Evidenca prisotnosti'!$K6))</f>
        <v>0</v>
      </c>
      <c r="I7" s="36">
        <f t="shared" si="5"/>
        <v>0</v>
      </c>
      <c r="J7" s="36">
        <f t="shared" si="6"/>
        <v>0</v>
      </c>
      <c r="K7" s="36">
        <f t="shared" si="7"/>
        <v>0</v>
      </c>
      <c r="L7" s="91">
        <f t="shared" ref="L7:L36" si="20">IF($A7="","",IF(I7=1,$H7,0))</f>
        <v>0</v>
      </c>
      <c r="M7" s="91">
        <f t="shared" ref="M7:M36" si="21">IF($A7="","",IF(J7=1,$H7,0))</f>
        <v>0</v>
      </c>
      <c r="N7" s="91">
        <f t="shared" ref="N7:N36" si="22">IF($A7="","",IF(K7=1,$H7,0))</f>
        <v>0</v>
      </c>
      <c r="O7" s="37">
        <f>IF($A7="","",IF('Evidenca prisotnosti'!$L6=0,0,'Evidenca prisotnosti'!$L6))</f>
        <v>0</v>
      </c>
      <c r="P7" s="38">
        <f>IF($A7="","",IF('Evidenca prisotnosti'!$I6=0,0,'Evidenca prisotnosti'!$I6))</f>
        <v>0</v>
      </c>
      <c r="Q7" s="36">
        <f t="shared" si="9"/>
        <v>0</v>
      </c>
      <c r="R7" s="36">
        <f t="shared" si="9"/>
        <v>0</v>
      </c>
      <c r="S7" s="36">
        <f t="shared" si="9"/>
        <v>0</v>
      </c>
      <c r="T7" s="36">
        <f t="shared" si="9"/>
        <v>0</v>
      </c>
      <c r="U7" s="36">
        <f t="shared" si="9"/>
        <v>0</v>
      </c>
      <c r="V7" s="36">
        <f t="shared" si="10"/>
        <v>0</v>
      </c>
      <c r="W7" s="36">
        <f t="shared" si="11"/>
        <v>0</v>
      </c>
      <c r="X7" s="36">
        <f t="shared" si="12"/>
        <v>0</v>
      </c>
      <c r="Y7" s="36">
        <f t="shared" si="13"/>
        <v>0</v>
      </c>
      <c r="Z7" s="36">
        <f t="shared" si="14"/>
        <v>0</v>
      </c>
      <c r="AA7" s="91">
        <f t="shared" ref="AA7:AA36" si="23">IF($A7="","",IF(Q7=1,$O7,0))</f>
        <v>0</v>
      </c>
      <c r="AB7" s="91">
        <f t="shared" ref="AB7:AB36" si="24">IF($A7="","",IF(R7=1,$O7,0))</f>
        <v>0</v>
      </c>
      <c r="AC7" s="91">
        <f t="shared" ref="AC7:AC36" si="25">IF($A7="","",IF(S7=1,$O7,0))</f>
        <v>0</v>
      </c>
      <c r="AD7" s="91">
        <f t="shared" ref="AD7:AD36" si="26">IF($A7="","",IF(T7=1,$O7,0))</f>
        <v>0</v>
      </c>
      <c r="AE7" s="91">
        <f t="shared" ref="AE7:AE36" si="27">IF($A7="","",IF(U7=1,$O7,0))</f>
        <v>0</v>
      </c>
      <c r="AF7" s="91">
        <f t="shared" ref="AF7:AF36" si="28">IF($A7="","",IF(V7=1,$O7,0))</f>
        <v>0</v>
      </c>
      <c r="AG7" s="91">
        <f t="shared" ref="AG7:AG36" si="29">IF($A7="","",IF(W7=1,$O7,0))</f>
        <v>0</v>
      </c>
      <c r="AH7" s="91">
        <f t="shared" ref="AH7:AH36" si="30">IF($A7="","",IF(X7=1,$O7,0))</f>
        <v>0</v>
      </c>
      <c r="AI7" s="91">
        <f t="shared" ref="AI7:AI36" si="31">IF($A7="","",IF(Y7=1,$O7,0))</f>
        <v>0</v>
      </c>
      <c r="AJ7" s="91">
        <f t="shared" ref="AJ7:AJ36" si="32">IF($A7="","",IF(Z7=1,$O7,0))</f>
        <v>0</v>
      </c>
    </row>
    <row r="8" spans="1:37" x14ac:dyDescent="0.2">
      <c r="A8" s="84">
        <f>IF('Evidenca prisotnosti'!$B7="","",'Evidenca prisotnosti'!$B7)</f>
        <v>39815</v>
      </c>
      <c r="B8" s="36">
        <f>IF($A8="","",IF('Evidenca prisotnosti'!$A7=1,0,1))</f>
        <v>0</v>
      </c>
      <c r="C8" s="36">
        <f t="shared" si="16"/>
        <v>0</v>
      </c>
      <c r="D8" s="36">
        <f t="shared" si="17"/>
        <v>0</v>
      </c>
      <c r="E8" s="36">
        <f t="shared" si="18"/>
        <v>1</v>
      </c>
      <c r="F8" s="36">
        <f t="shared" si="19"/>
        <v>0</v>
      </c>
      <c r="G8" s="37">
        <f>IF($A8="","",IF('Evidenca prisotnosti'!$J7=0,0,'Evidenca prisotnosti'!$J7))</f>
        <v>0</v>
      </c>
      <c r="H8" s="37">
        <f>IF($A8="","",IF('Evidenca prisotnosti'!$K7=0,0,'Evidenca prisotnosti'!$K7))</f>
        <v>0</v>
      </c>
      <c r="I8" s="36">
        <f t="shared" si="5"/>
        <v>0</v>
      </c>
      <c r="J8" s="36">
        <f t="shared" si="6"/>
        <v>0</v>
      </c>
      <c r="K8" s="36">
        <f t="shared" si="7"/>
        <v>0</v>
      </c>
      <c r="L8" s="91">
        <f t="shared" si="20"/>
        <v>0</v>
      </c>
      <c r="M8" s="91">
        <f t="shared" si="21"/>
        <v>0</v>
      </c>
      <c r="N8" s="91">
        <f t="shared" si="22"/>
        <v>0</v>
      </c>
      <c r="O8" s="37">
        <f>IF($A8="","",IF('Evidenca prisotnosti'!$L7=0,0,'Evidenca prisotnosti'!$L7))</f>
        <v>0</v>
      </c>
      <c r="P8" s="38">
        <f>IF($A8="","",IF('Evidenca prisotnosti'!$I7=0,0,'Evidenca prisotnosti'!$I7))</f>
        <v>0</v>
      </c>
      <c r="Q8" s="36">
        <f t="shared" si="9"/>
        <v>0</v>
      </c>
      <c r="R8" s="36">
        <f t="shared" si="9"/>
        <v>0</v>
      </c>
      <c r="S8" s="36">
        <f t="shared" si="9"/>
        <v>0</v>
      </c>
      <c r="T8" s="36">
        <f t="shared" si="9"/>
        <v>0</v>
      </c>
      <c r="U8" s="36">
        <f t="shared" si="9"/>
        <v>0</v>
      </c>
      <c r="V8" s="36">
        <f t="shared" si="10"/>
        <v>0</v>
      </c>
      <c r="W8" s="36">
        <f t="shared" si="11"/>
        <v>0</v>
      </c>
      <c r="X8" s="36">
        <f t="shared" si="12"/>
        <v>0</v>
      </c>
      <c r="Y8" s="36">
        <f t="shared" si="13"/>
        <v>0</v>
      </c>
      <c r="Z8" s="36">
        <f t="shared" si="14"/>
        <v>0</v>
      </c>
      <c r="AA8" s="91">
        <f t="shared" si="23"/>
        <v>0</v>
      </c>
      <c r="AB8" s="91">
        <f t="shared" si="24"/>
        <v>0</v>
      </c>
      <c r="AC8" s="91">
        <f t="shared" si="25"/>
        <v>0</v>
      </c>
      <c r="AD8" s="91">
        <f t="shared" si="26"/>
        <v>0</v>
      </c>
      <c r="AE8" s="91">
        <f t="shared" si="27"/>
        <v>0</v>
      </c>
      <c r="AF8" s="91">
        <f t="shared" si="28"/>
        <v>0</v>
      </c>
      <c r="AG8" s="91">
        <f t="shared" si="29"/>
        <v>0</v>
      </c>
      <c r="AH8" s="91">
        <f t="shared" si="30"/>
        <v>0</v>
      </c>
      <c r="AI8" s="91">
        <f t="shared" si="31"/>
        <v>0</v>
      </c>
      <c r="AJ8" s="91">
        <f t="shared" si="32"/>
        <v>0</v>
      </c>
    </row>
    <row r="9" spans="1:37" x14ac:dyDescent="0.2">
      <c r="A9" s="84">
        <f>IF('Evidenca prisotnosti'!$B8="","",'Evidenca prisotnosti'!$B8)</f>
        <v>39816</v>
      </c>
      <c r="B9" s="36">
        <f>IF($A9="","",IF('Evidenca prisotnosti'!$A8=1,0,1))</f>
        <v>0</v>
      </c>
      <c r="C9" s="36">
        <f t="shared" si="16"/>
        <v>0</v>
      </c>
      <c r="D9" s="36">
        <f t="shared" si="17"/>
        <v>0</v>
      </c>
      <c r="E9" s="36">
        <f t="shared" si="18"/>
        <v>1</v>
      </c>
      <c r="F9" s="36">
        <f t="shared" si="19"/>
        <v>0</v>
      </c>
      <c r="G9" s="37">
        <f>IF($A9="","",IF('Evidenca prisotnosti'!$J8=0,0,'Evidenca prisotnosti'!$J8))</f>
        <v>0</v>
      </c>
      <c r="H9" s="37">
        <f>IF($A9="","",IF('Evidenca prisotnosti'!$K8=0,0,'Evidenca prisotnosti'!$K8))</f>
        <v>0</v>
      </c>
      <c r="I9" s="36">
        <f t="shared" si="5"/>
        <v>0</v>
      </c>
      <c r="J9" s="36">
        <f t="shared" si="6"/>
        <v>0</v>
      </c>
      <c r="K9" s="36">
        <f t="shared" si="7"/>
        <v>0</v>
      </c>
      <c r="L9" s="91">
        <f t="shared" si="20"/>
        <v>0</v>
      </c>
      <c r="M9" s="91">
        <f t="shared" si="21"/>
        <v>0</v>
      </c>
      <c r="N9" s="91">
        <f t="shared" si="22"/>
        <v>0</v>
      </c>
      <c r="O9" s="37">
        <f>IF($A9="","",IF('Evidenca prisotnosti'!$L8=0,0,'Evidenca prisotnosti'!$L8))</f>
        <v>0</v>
      </c>
      <c r="P9" s="38">
        <f>IF($A9="","",IF('Evidenca prisotnosti'!$I8=0,0,'Evidenca prisotnosti'!$I8))</f>
        <v>0</v>
      </c>
      <c r="Q9" s="36">
        <f t="shared" si="9"/>
        <v>0</v>
      </c>
      <c r="R9" s="36">
        <f t="shared" si="9"/>
        <v>0</v>
      </c>
      <c r="S9" s="36">
        <f t="shared" si="9"/>
        <v>0</v>
      </c>
      <c r="T9" s="36">
        <f t="shared" si="9"/>
        <v>0</v>
      </c>
      <c r="U9" s="36">
        <f t="shared" si="9"/>
        <v>0</v>
      </c>
      <c r="V9" s="36">
        <f t="shared" si="10"/>
        <v>0</v>
      </c>
      <c r="W9" s="36">
        <f t="shared" si="11"/>
        <v>0</v>
      </c>
      <c r="X9" s="36">
        <f t="shared" si="12"/>
        <v>0</v>
      </c>
      <c r="Y9" s="36">
        <f t="shared" si="13"/>
        <v>0</v>
      </c>
      <c r="Z9" s="36">
        <f t="shared" si="14"/>
        <v>0</v>
      </c>
      <c r="AA9" s="91">
        <f t="shared" si="23"/>
        <v>0</v>
      </c>
      <c r="AB9" s="91">
        <f t="shared" si="24"/>
        <v>0</v>
      </c>
      <c r="AC9" s="91">
        <f t="shared" si="25"/>
        <v>0</v>
      </c>
      <c r="AD9" s="91">
        <f t="shared" si="26"/>
        <v>0</v>
      </c>
      <c r="AE9" s="91">
        <f t="shared" si="27"/>
        <v>0</v>
      </c>
      <c r="AF9" s="91">
        <f t="shared" si="28"/>
        <v>0</v>
      </c>
      <c r="AG9" s="91">
        <f t="shared" si="29"/>
        <v>0</v>
      </c>
      <c r="AH9" s="91">
        <f t="shared" si="30"/>
        <v>0</v>
      </c>
      <c r="AI9" s="91">
        <f t="shared" si="31"/>
        <v>0</v>
      </c>
      <c r="AJ9" s="91">
        <f t="shared" si="32"/>
        <v>0</v>
      </c>
    </row>
    <row r="10" spans="1:37" x14ac:dyDescent="0.2">
      <c r="A10" s="84">
        <f>IF('Evidenca prisotnosti'!$B9="","",'Evidenca prisotnosti'!$B9)</f>
        <v>39817</v>
      </c>
      <c r="B10" s="36">
        <f>IF($A10="","",IF('Evidenca prisotnosti'!$A9=1,0,1))</f>
        <v>0</v>
      </c>
      <c r="C10" s="36">
        <f t="shared" si="16"/>
        <v>1</v>
      </c>
      <c r="D10" s="36">
        <f t="shared" si="17"/>
        <v>0</v>
      </c>
      <c r="E10" s="36">
        <f t="shared" si="18"/>
        <v>0</v>
      </c>
      <c r="F10" s="36">
        <f t="shared" si="19"/>
        <v>0</v>
      </c>
      <c r="G10" s="37">
        <f>IF($A10="","",IF('Evidenca prisotnosti'!$J9=0,0,'Evidenca prisotnosti'!$J9))</f>
        <v>0</v>
      </c>
      <c r="H10" s="37">
        <f>IF($A10="","",IF('Evidenca prisotnosti'!$K9=0,0,'Evidenca prisotnosti'!$K9))</f>
        <v>0</v>
      </c>
      <c r="I10" s="36">
        <f t="shared" si="5"/>
        <v>0</v>
      </c>
      <c r="J10" s="36">
        <f t="shared" si="6"/>
        <v>0</v>
      </c>
      <c r="K10" s="36">
        <f t="shared" si="7"/>
        <v>0</v>
      </c>
      <c r="L10" s="91">
        <f t="shared" si="20"/>
        <v>0</v>
      </c>
      <c r="M10" s="91">
        <f t="shared" si="21"/>
        <v>0</v>
      </c>
      <c r="N10" s="91">
        <f t="shared" si="22"/>
        <v>0</v>
      </c>
      <c r="O10" s="37">
        <f>IF($A10="","",IF('Evidenca prisotnosti'!$L9=0,0,'Evidenca prisotnosti'!$L9))</f>
        <v>0</v>
      </c>
      <c r="P10" s="38">
        <f>IF($A10="","",IF('Evidenca prisotnosti'!$I9=0,0,'Evidenca prisotnosti'!$I9))</f>
        <v>0</v>
      </c>
      <c r="Q10" s="36">
        <f t="shared" si="9"/>
        <v>0</v>
      </c>
      <c r="R10" s="36">
        <f t="shared" si="9"/>
        <v>0</v>
      </c>
      <c r="S10" s="36">
        <f t="shared" si="9"/>
        <v>0</v>
      </c>
      <c r="T10" s="36">
        <f t="shared" si="9"/>
        <v>0</v>
      </c>
      <c r="U10" s="36">
        <f t="shared" si="9"/>
        <v>0</v>
      </c>
      <c r="V10" s="36">
        <f t="shared" si="10"/>
        <v>0</v>
      </c>
      <c r="W10" s="36">
        <f t="shared" si="11"/>
        <v>0</v>
      </c>
      <c r="X10" s="36">
        <f t="shared" si="12"/>
        <v>0</v>
      </c>
      <c r="Y10" s="36">
        <f t="shared" si="13"/>
        <v>0</v>
      </c>
      <c r="Z10" s="36">
        <f t="shared" si="14"/>
        <v>0</v>
      </c>
      <c r="AA10" s="91">
        <f t="shared" si="23"/>
        <v>0</v>
      </c>
      <c r="AB10" s="91">
        <f t="shared" si="24"/>
        <v>0</v>
      </c>
      <c r="AC10" s="91">
        <f t="shared" si="25"/>
        <v>0</v>
      </c>
      <c r="AD10" s="91">
        <f t="shared" si="26"/>
        <v>0</v>
      </c>
      <c r="AE10" s="91">
        <f t="shared" si="27"/>
        <v>0</v>
      </c>
      <c r="AF10" s="91">
        <f t="shared" si="28"/>
        <v>0</v>
      </c>
      <c r="AG10" s="91">
        <f t="shared" si="29"/>
        <v>0</v>
      </c>
      <c r="AH10" s="91">
        <f t="shared" si="30"/>
        <v>0</v>
      </c>
      <c r="AI10" s="91">
        <f t="shared" si="31"/>
        <v>0</v>
      </c>
      <c r="AJ10" s="91">
        <f t="shared" si="32"/>
        <v>0</v>
      </c>
    </row>
    <row r="11" spans="1:37" x14ac:dyDescent="0.2">
      <c r="A11" s="84">
        <f>IF('Evidenca prisotnosti'!$B10="","",'Evidenca prisotnosti'!$B10)</f>
        <v>39818</v>
      </c>
      <c r="B11" s="36">
        <f>IF($A11="","",IF('Evidenca prisotnosti'!$A10=1,0,1))</f>
        <v>0</v>
      </c>
      <c r="C11" s="36">
        <f t="shared" si="16"/>
        <v>0</v>
      </c>
      <c r="D11" s="36">
        <f t="shared" si="17"/>
        <v>1</v>
      </c>
      <c r="E11" s="36">
        <f t="shared" si="18"/>
        <v>0</v>
      </c>
      <c r="F11" s="36">
        <f t="shared" si="19"/>
        <v>0</v>
      </c>
      <c r="G11" s="37">
        <f>IF($A11="","",IF('Evidenca prisotnosti'!$J10=0,0,'Evidenca prisotnosti'!$J10))</f>
        <v>0</v>
      </c>
      <c r="H11" s="37">
        <f>IF($A11="","",IF('Evidenca prisotnosti'!$K10=0,0,'Evidenca prisotnosti'!$K10))</f>
        <v>0</v>
      </c>
      <c r="I11" s="36">
        <f t="shared" si="5"/>
        <v>0</v>
      </c>
      <c r="J11" s="36">
        <f t="shared" si="6"/>
        <v>0</v>
      </c>
      <c r="K11" s="36">
        <f t="shared" si="7"/>
        <v>0</v>
      </c>
      <c r="L11" s="91">
        <f t="shared" si="20"/>
        <v>0</v>
      </c>
      <c r="M11" s="91">
        <f t="shared" si="21"/>
        <v>0</v>
      </c>
      <c r="N11" s="91">
        <f t="shared" si="22"/>
        <v>0</v>
      </c>
      <c r="O11" s="37">
        <f>IF($A11="","",IF('Evidenca prisotnosti'!$L10=0,0,'Evidenca prisotnosti'!$L10))</f>
        <v>0</v>
      </c>
      <c r="P11" s="38">
        <f>IF($A11="","",IF('Evidenca prisotnosti'!$I10=0,0,'Evidenca prisotnosti'!$I10))</f>
        <v>0</v>
      </c>
      <c r="Q11" s="36">
        <f t="shared" si="9"/>
        <v>0</v>
      </c>
      <c r="R11" s="36">
        <f t="shared" si="9"/>
        <v>0</v>
      </c>
      <c r="S11" s="36">
        <f t="shared" si="9"/>
        <v>0</v>
      </c>
      <c r="T11" s="36">
        <f t="shared" si="9"/>
        <v>0</v>
      </c>
      <c r="U11" s="36">
        <f t="shared" si="9"/>
        <v>0</v>
      </c>
      <c r="V11" s="36">
        <f t="shared" si="10"/>
        <v>0</v>
      </c>
      <c r="W11" s="36">
        <f t="shared" si="11"/>
        <v>0</v>
      </c>
      <c r="X11" s="36">
        <f t="shared" si="12"/>
        <v>0</v>
      </c>
      <c r="Y11" s="36">
        <f t="shared" si="13"/>
        <v>0</v>
      </c>
      <c r="Z11" s="36">
        <f t="shared" si="14"/>
        <v>0</v>
      </c>
      <c r="AA11" s="91">
        <f t="shared" si="23"/>
        <v>0</v>
      </c>
      <c r="AB11" s="91">
        <f t="shared" si="24"/>
        <v>0</v>
      </c>
      <c r="AC11" s="91">
        <f t="shared" si="25"/>
        <v>0</v>
      </c>
      <c r="AD11" s="91">
        <f t="shared" si="26"/>
        <v>0</v>
      </c>
      <c r="AE11" s="91">
        <f t="shared" si="27"/>
        <v>0</v>
      </c>
      <c r="AF11" s="91">
        <f t="shared" si="28"/>
        <v>0</v>
      </c>
      <c r="AG11" s="91">
        <f t="shared" si="29"/>
        <v>0</v>
      </c>
      <c r="AH11" s="91">
        <f t="shared" si="30"/>
        <v>0</v>
      </c>
      <c r="AI11" s="91">
        <f t="shared" si="31"/>
        <v>0</v>
      </c>
      <c r="AJ11" s="91">
        <f t="shared" si="32"/>
        <v>0</v>
      </c>
    </row>
    <row r="12" spans="1:37" x14ac:dyDescent="0.2">
      <c r="A12" s="84">
        <f>IF('Evidenca prisotnosti'!$B11="","",'Evidenca prisotnosti'!$B11)</f>
        <v>39819</v>
      </c>
      <c r="B12" s="36">
        <f>IF($A12="","",IF('Evidenca prisotnosti'!$A11=1,0,1))</f>
        <v>0</v>
      </c>
      <c r="C12" s="36">
        <f t="shared" si="16"/>
        <v>0</v>
      </c>
      <c r="D12" s="36">
        <f t="shared" si="17"/>
        <v>0</v>
      </c>
      <c r="E12" s="36">
        <f t="shared" si="18"/>
        <v>1</v>
      </c>
      <c r="F12" s="36">
        <f t="shared" si="19"/>
        <v>0</v>
      </c>
      <c r="G12" s="37">
        <f>IF($A12="","",IF('Evidenca prisotnosti'!$J11=0,0,'Evidenca prisotnosti'!$J11))</f>
        <v>0</v>
      </c>
      <c r="H12" s="37">
        <f>IF($A12="","",IF('Evidenca prisotnosti'!$K11=0,0,'Evidenca prisotnosti'!$K11))</f>
        <v>0</v>
      </c>
      <c r="I12" s="36">
        <f t="shared" si="5"/>
        <v>0</v>
      </c>
      <c r="J12" s="36">
        <f t="shared" si="6"/>
        <v>0</v>
      </c>
      <c r="K12" s="36">
        <f t="shared" si="7"/>
        <v>0</v>
      </c>
      <c r="L12" s="91">
        <f t="shared" si="20"/>
        <v>0</v>
      </c>
      <c r="M12" s="91">
        <f t="shared" si="21"/>
        <v>0</v>
      </c>
      <c r="N12" s="91">
        <f t="shared" si="22"/>
        <v>0</v>
      </c>
      <c r="O12" s="37">
        <f>IF($A12="","",IF('Evidenca prisotnosti'!$L11=0,0,'Evidenca prisotnosti'!$L11))</f>
        <v>0</v>
      </c>
      <c r="P12" s="38">
        <f>IF($A12="","",IF('Evidenca prisotnosti'!$I11=0,0,'Evidenca prisotnosti'!$I11))</f>
        <v>0</v>
      </c>
      <c r="Q12" s="36">
        <f t="shared" si="9"/>
        <v>0</v>
      </c>
      <c r="R12" s="36">
        <f t="shared" si="9"/>
        <v>0</v>
      </c>
      <c r="S12" s="36">
        <f t="shared" si="9"/>
        <v>0</v>
      </c>
      <c r="T12" s="36">
        <f t="shared" si="9"/>
        <v>0</v>
      </c>
      <c r="U12" s="36">
        <f t="shared" si="9"/>
        <v>0</v>
      </c>
      <c r="V12" s="36">
        <f t="shared" si="10"/>
        <v>0</v>
      </c>
      <c r="W12" s="36">
        <f t="shared" si="11"/>
        <v>0</v>
      </c>
      <c r="X12" s="36">
        <f t="shared" si="12"/>
        <v>0</v>
      </c>
      <c r="Y12" s="36">
        <f t="shared" si="13"/>
        <v>0</v>
      </c>
      <c r="Z12" s="36">
        <f t="shared" si="14"/>
        <v>0</v>
      </c>
      <c r="AA12" s="91">
        <f t="shared" si="23"/>
        <v>0</v>
      </c>
      <c r="AB12" s="91">
        <f t="shared" si="24"/>
        <v>0</v>
      </c>
      <c r="AC12" s="91">
        <f t="shared" si="25"/>
        <v>0</v>
      </c>
      <c r="AD12" s="91">
        <f t="shared" si="26"/>
        <v>0</v>
      </c>
      <c r="AE12" s="91">
        <f t="shared" si="27"/>
        <v>0</v>
      </c>
      <c r="AF12" s="91">
        <f t="shared" si="28"/>
        <v>0</v>
      </c>
      <c r="AG12" s="91">
        <f t="shared" si="29"/>
        <v>0</v>
      </c>
      <c r="AH12" s="91">
        <f t="shared" si="30"/>
        <v>0</v>
      </c>
      <c r="AI12" s="91">
        <f t="shared" si="31"/>
        <v>0</v>
      </c>
      <c r="AJ12" s="91">
        <f t="shared" si="32"/>
        <v>0</v>
      </c>
    </row>
    <row r="13" spans="1:37" x14ac:dyDescent="0.2">
      <c r="A13" s="84">
        <f>IF('Evidenca prisotnosti'!$B12="","",'Evidenca prisotnosti'!$B12)</f>
        <v>39820</v>
      </c>
      <c r="B13" s="36">
        <f>IF($A13="","",IF('Evidenca prisotnosti'!$A12=1,0,1))</f>
        <v>0</v>
      </c>
      <c r="C13" s="36">
        <f t="shared" si="16"/>
        <v>0</v>
      </c>
      <c r="D13" s="36">
        <f t="shared" si="17"/>
        <v>0</v>
      </c>
      <c r="E13" s="36">
        <f t="shared" si="18"/>
        <v>1</v>
      </c>
      <c r="F13" s="36">
        <f t="shared" si="19"/>
        <v>0</v>
      </c>
      <c r="G13" s="37">
        <f>IF($A13="","",IF('Evidenca prisotnosti'!$J12=0,0,'Evidenca prisotnosti'!$J12))</f>
        <v>0</v>
      </c>
      <c r="H13" s="37">
        <f>IF($A13="","",IF('Evidenca prisotnosti'!$K12=0,0,'Evidenca prisotnosti'!$K12))</f>
        <v>0</v>
      </c>
      <c r="I13" s="36">
        <f t="shared" si="5"/>
        <v>0</v>
      </c>
      <c r="J13" s="36">
        <f t="shared" si="6"/>
        <v>0</v>
      </c>
      <c r="K13" s="36">
        <f t="shared" si="7"/>
        <v>0</v>
      </c>
      <c r="L13" s="91">
        <f t="shared" si="20"/>
        <v>0</v>
      </c>
      <c r="M13" s="91">
        <f t="shared" si="21"/>
        <v>0</v>
      </c>
      <c r="N13" s="91">
        <f t="shared" si="22"/>
        <v>0</v>
      </c>
      <c r="O13" s="37">
        <f>IF($A13="","",IF('Evidenca prisotnosti'!$L12=0,0,'Evidenca prisotnosti'!$L12))</f>
        <v>0</v>
      </c>
      <c r="P13" s="38">
        <f>IF($A13="","",IF('Evidenca prisotnosti'!$I12=0,0,'Evidenca prisotnosti'!$I12))</f>
        <v>0</v>
      </c>
      <c r="Q13" s="36">
        <f t="shared" si="9"/>
        <v>0</v>
      </c>
      <c r="R13" s="36">
        <f t="shared" si="9"/>
        <v>0</v>
      </c>
      <c r="S13" s="36">
        <f t="shared" si="9"/>
        <v>0</v>
      </c>
      <c r="T13" s="36">
        <f t="shared" si="9"/>
        <v>0</v>
      </c>
      <c r="U13" s="36">
        <f t="shared" si="9"/>
        <v>0</v>
      </c>
      <c r="V13" s="36">
        <f t="shared" si="10"/>
        <v>0</v>
      </c>
      <c r="W13" s="36">
        <f t="shared" si="11"/>
        <v>0</v>
      </c>
      <c r="X13" s="36">
        <f t="shared" si="12"/>
        <v>0</v>
      </c>
      <c r="Y13" s="36">
        <f t="shared" si="13"/>
        <v>0</v>
      </c>
      <c r="Z13" s="36">
        <f t="shared" si="14"/>
        <v>0</v>
      </c>
      <c r="AA13" s="91">
        <f t="shared" si="23"/>
        <v>0</v>
      </c>
      <c r="AB13" s="91">
        <f t="shared" si="24"/>
        <v>0</v>
      </c>
      <c r="AC13" s="91">
        <f t="shared" si="25"/>
        <v>0</v>
      </c>
      <c r="AD13" s="91">
        <f t="shared" si="26"/>
        <v>0</v>
      </c>
      <c r="AE13" s="91">
        <f t="shared" si="27"/>
        <v>0</v>
      </c>
      <c r="AF13" s="91">
        <f t="shared" si="28"/>
        <v>0</v>
      </c>
      <c r="AG13" s="91">
        <f t="shared" si="29"/>
        <v>0</v>
      </c>
      <c r="AH13" s="91">
        <f t="shared" si="30"/>
        <v>0</v>
      </c>
      <c r="AI13" s="91">
        <f t="shared" si="31"/>
        <v>0</v>
      </c>
      <c r="AJ13" s="91">
        <f t="shared" si="32"/>
        <v>0</v>
      </c>
    </row>
    <row r="14" spans="1:37" x14ac:dyDescent="0.2">
      <c r="A14" s="84">
        <f>IF('Evidenca prisotnosti'!$B13="","",'Evidenca prisotnosti'!$B13)</f>
        <v>39821</v>
      </c>
      <c r="B14" s="36">
        <f>IF($A14="","",IF('Evidenca prisotnosti'!$A13=1,0,1))</f>
        <v>0</v>
      </c>
      <c r="C14" s="36">
        <f t="shared" si="16"/>
        <v>0</v>
      </c>
      <c r="D14" s="36">
        <f t="shared" si="17"/>
        <v>0</v>
      </c>
      <c r="E14" s="36">
        <f t="shared" si="18"/>
        <v>1</v>
      </c>
      <c r="F14" s="36">
        <f t="shared" si="19"/>
        <v>0</v>
      </c>
      <c r="G14" s="37">
        <f>IF($A14="","",IF('Evidenca prisotnosti'!$J13=0,0,'Evidenca prisotnosti'!$J13))</f>
        <v>0</v>
      </c>
      <c r="H14" s="37">
        <f>IF($A14="","",IF('Evidenca prisotnosti'!$K13=0,0,'Evidenca prisotnosti'!$K13))</f>
        <v>0</v>
      </c>
      <c r="I14" s="36">
        <f t="shared" si="5"/>
        <v>0</v>
      </c>
      <c r="J14" s="36">
        <f t="shared" si="6"/>
        <v>0</v>
      </c>
      <c r="K14" s="36">
        <f t="shared" si="7"/>
        <v>0</v>
      </c>
      <c r="L14" s="91">
        <f t="shared" si="20"/>
        <v>0</v>
      </c>
      <c r="M14" s="91">
        <f t="shared" si="21"/>
        <v>0</v>
      </c>
      <c r="N14" s="91">
        <f t="shared" si="22"/>
        <v>0</v>
      </c>
      <c r="O14" s="37">
        <f>IF($A14="","",IF('Evidenca prisotnosti'!$L13=0,0,'Evidenca prisotnosti'!$L13))</f>
        <v>0</v>
      </c>
      <c r="P14" s="38">
        <f>IF($A14="","",IF('Evidenca prisotnosti'!$I13=0,0,'Evidenca prisotnosti'!$I13))</f>
        <v>0</v>
      </c>
      <c r="Q14" s="36">
        <f t="shared" si="9"/>
        <v>0</v>
      </c>
      <c r="R14" s="36">
        <f t="shared" si="9"/>
        <v>0</v>
      </c>
      <c r="S14" s="36">
        <f t="shared" si="9"/>
        <v>0</v>
      </c>
      <c r="T14" s="36">
        <f t="shared" si="9"/>
        <v>0</v>
      </c>
      <c r="U14" s="36">
        <f t="shared" si="9"/>
        <v>0</v>
      </c>
      <c r="V14" s="36">
        <f t="shared" si="10"/>
        <v>0</v>
      </c>
      <c r="W14" s="36">
        <f t="shared" si="11"/>
        <v>0</v>
      </c>
      <c r="X14" s="36">
        <f t="shared" si="12"/>
        <v>0</v>
      </c>
      <c r="Y14" s="36">
        <f t="shared" si="13"/>
        <v>0</v>
      </c>
      <c r="Z14" s="36">
        <f t="shared" si="14"/>
        <v>0</v>
      </c>
      <c r="AA14" s="91">
        <f t="shared" si="23"/>
        <v>0</v>
      </c>
      <c r="AB14" s="91">
        <f t="shared" si="24"/>
        <v>0</v>
      </c>
      <c r="AC14" s="91">
        <f t="shared" si="25"/>
        <v>0</v>
      </c>
      <c r="AD14" s="91">
        <f t="shared" si="26"/>
        <v>0</v>
      </c>
      <c r="AE14" s="91">
        <f t="shared" si="27"/>
        <v>0</v>
      </c>
      <c r="AF14" s="91">
        <f t="shared" si="28"/>
        <v>0</v>
      </c>
      <c r="AG14" s="91">
        <f t="shared" si="29"/>
        <v>0</v>
      </c>
      <c r="AH14" s="91">
        <f t="shared" si="30"/>
        <v>0</v>
      </c>
      <c r="AI14" s="91">
        <f t="shared" si="31"/>
        <v>0</v>
      </c>
      <c r="AJ14" s="91">
        <f t="shared" si="32"/>
        <v>0</v>
      </c>
    </row>
    <row r="15" spans="1:37" x14ac:dyDescent="0.2">
      <c r="A15" s="84">
        <f>IF('Evidenca prisotnosti'!$B14="","",'Evidenca prisotnosti'!$B14)</f>
        <v>39822</v>
      </c>
      <c r="B15" s="36">
        <f>IF($A15="","",IF('Evidenca prisotnosti'!$A14=1,0,1))</f>
        <v>0</v>
      </c>
      <c r="C15" s="36">
        <f t="shared" si="16"/>
        <v>0</v>
      </c>
      <c r="D15" s="36">
        <f t="shared" si="17"/>
        <v>0</v>
      </c>
      <c r="E15" s="36">
        <f t="shared" si="18"/>
        <v>1</v>
      </c>
      <c r="F15" s="36">
        <f t="shared" si="19"/>
        <v>0</v>
      </c>
      <c r="G15" s="37">
        <f>IF($A15="","",IF('Evidenca prisotnosti'!$J14=0,0,'Evidenca prisotnosti'!$J14))</f>
        <v>0</v>
      </c>
      <c r="H15" s="37">
        <f>IF($A15="","",IF('Evidenca prisotnosti'!$K14=0,0,'Evidenca prisotnosti'!$K14))</f>
        <v>0</v>
      </c>
      <c r="I15" s="36">
        <f t="shared" si="5"/>
        <v>0</v>
      </c>
      <c r="J15" s="36">
        <f t="shared" si="6"/>
        <v>0</v>
      </c>
      <c r="K15" s="36">
        <f t="shared" si="7"/>
        <v>0</v>
      </c>
      <c r="L15" s="91">
        <f t="shared" si="20"/>
        <v>0</v>
      </c>
      <c r="M15" s="91">
        <f t="shared" si="21"/>
        <v>0</v>
      </c>
      <c r="N15" s="91">
        <f t="shared" si="22"/>
        <v>0</v>
      </c>
      <c r="O15" s="37">
        <f>IF($A15="","",IF('Evidenca prisotnosti'!$L14=0,0,'Evidenca prisotnosti'!$L14))</f>
        <v>0</v>
      </c>
      <c r="P15" s="38">
        <f>IF($A15="","",IF('Evidenca prisotnosti'!$I14=0,0,'Evidenca prisotnosti'!$I14))</f>
        <v>0</v>
      </c>
      <c r="Q15" s="36">
        <f t="shared" si="9"/>
        <v>0</v>
      </c>
      <c r="R15" s="36">
        <f t="shared" si="9"/>
        <v>0</v>
      </c>
      <c r="S15" s="36">
        <f t="shared" si="9"/>
        <v>0</v>
      </c>
      <c r="T15" s="36">
        <f t="shared" si="9"/>
        <v>0</v>
      </c>
      <c r="U15" s="36">
        <f t="shared" si="9"/>
        <v>0</v>
      </c>
      <c r="V15" s="36">
        <f t="shared" si="10"/>
        <v>0</v>
      </c>
      <c r="W15" s="36">
        <f t="shared" si="11"/>
        <v>0</v>
      </c>
      <c r="X15" s="36">
        <f t="shared" si="12"/>
        <v>0</v>
      </c>
      <c r="Y15" s="36">
        <f t="shared" si="13"/>
        <v>0</v>
      </c>
      <c r="Z15" s="36">
        <f t="shared" si="14"/>
        <v>0</v>
      </c>
      <c r="AA15" s="91">
        <f t="shared" si="23"/>
        <v>0</v>
      </c>
      <c r="AB15" s="91">
        <f t="shared" si="24"/>
        <v>0</v>
      </c>
      <c r="AC15" s="91">
        <f t="shared" si="25"/>
        <v>0</v>
      </c>
      <c r="AD15" s="91">
        <f t="shared" si="26"/>
        <v>0</v>
      </c>
      <c r="AE15" s="91">
        <f t="shared" si="27"/>
        <v>0</v>
      </c>
      <c r="AF15" s="91">
        <f t="shared" si="28"/>
        <v>0</v>
      </c>
      <c r="AG15" s="91">
        <f t="shared" si="29"/>
        <v>0</v>
      </c>
      <c r="AH15" s="91">
        <f t="shared" si="30"/>
        <v>0</v>
      </c>
      <c r="AI15" s="91">
        <f t="shared" si="31"/>
        <v>0</v>
      </c>
      <c r="AJ15" s="91">
        <f t="shared" si="32"/>
        <v>0</v>
      </c>
    </row>
    <row r="16" spans="1:37" x14ac:dyDescent="0.2">
      <c r="A16" s="84">
        <f>IF('Evidenca prisotnosti'!$B15="","",'Evidenca prisotnosti'!$B15)</f>
        <v>39823</v>
      </c>
      <c r="B16" s="36">
        <f>IF($A16="","",IF('Evidenca prisotnosti'!$A15=1,0,1))</f>
        <v>0</v>
      </c>
      <c r="C16" s="36">
        <f t="shared" si="16"/>
        <v>0</v>
      </c>
      <c r="D16" s="36">
        <f t="shared" si="17"/>
        <v>0</v>
      </c>
      <c r="E16" s="36">
        <f t="shared" si="18"/>
        <v>1</v>
      </c>
      <c r="F16" s="36">
        <f t="shared" si="19"/>
        <v>0</v>
      </c>
      <c r="G16" s="37">
        <f>IF($A16="","",IF('Evidenca prisotnosti'!$J15=0,0,'Evidenca prisotnosti'!$J15))</f>
        <v>0</v>
      </c>
      <c r="H16" s="37">
        <f>IF($A16="","",IF('Evidenca prisotnosti'!$K15=0,0,'Evidenca prisotnosti'!$K15))</f>
        <v>0</v>
      </c>
      <c r="I16" s="36">
        <f t="shared" si="5"/>
        <v>0</v>
      </c>
      <c r="J16" s="36">
        <f t="shared" si="6"/>
        <v>0</v>
      </c>
      <c r="K16" s="36">
        <f t="shared" si="7"/>
        <v>0</v>
      </c>
      <c r="L16" s="91">
        <f t="shared" si="20"/>
        <v>0</v>
      </c>
      <c r="M16" s="91">
        <f t="shared" si="21"/>
        <v>0</v>
      </c>
      <c r="N16" s="91">
        <f t="shared" si="22"/>
        <v>0</v>
      </c>
      <c r="O16" s="37">
        <f>IF($A16="","",IF('Evidenca prisotnosti'!$L15=0,0,'Evidenca prisotnosti'!$L15))</f>
        <v>0</v>
      </c>
      <c r="P16" s="38">
        <f>IF($A16="","",IF('Evidenca prisotnosti'!$I15=0,0,'Evidenca prisotnosti'!$I15))</f>
        <v>0</v>
      </c>
      <c r="Q16" s="36">
        <f t="shared" ref="Q16:U25" si="33">IF($A16="","",IF($P16=0,0,IF(AND($E16=1,$B16=0,$P16=Q$5),1,0)))</f>
        <v>0</v>
      </c>
      <c r="R16" s="36">
        <f t="shared" si="33"/>
        <v>0</v>
      </c>
      <c r="S16" s="36">
        <f t="shared" si="33"/>
        <v>0</v>
      </c>
      <c r="T16" s="36">
        <f t="shared" si="33"/>
        <v>0</v>
      </c>
      <c r="U16" s="36">
        <f t="shared" si="33"/>
        <v>0</v>
      </c>
      <c r="V16" s="36">
        <f t="shared" si="10"/>
        <v>0</v>
      </c>
      <c r="W16" s="36">
        <f t="shared" si="11"/>
        <v>0</v>
      </c>
      <c r="X16" s="36">
        <f t="shared" si="12"/>
        <v>0</v>
      </c>
      <c r="Y16" s="36">
        <f t="shared" si="13"/>
        <v>0</v>
      </c>
      <c r="Z16" s="36">
        <f t="shared" si="14"/>
        <v>0</v>
      </c>
      <c r="AA16" s="91">
        <f t="shared" si="23"/>
        <v>0</v>
      </c>
      <c r="AB16" s="91">
        <f t="shared" si="24"/>
        <v>0</v>
      </c>
      <c r="AC16" s="91">
        <f t="shared" si="25"/>
        <v>0</v>
      </c>
      <c r="AD16" s="91">
        <f t="shared" si="26"/>
        <v>0</v>
      </c>
      <c r="AE16" s="91">
        <f t="shared" si="27"/>
        <v>0</v>
      </c>
      <c r="AF16" s="91">
        <f t="shared" si="28"/>
        <v>0</v>
      </c>
      <c r="AG16" s="91">
        <f t="shared" si="29"/>
        <v>0</v>
      </c>
      <c r="AH16" s="91">
        <f t="shared" si="30"/>
        <v>0</v>
      </c>
      <c r="AI16" s="91">
        <f t="shared" si="31"/>
        <v>0</v>
      </c>
      <c r="AJ16" s="91">
        <f t="shared" si="32"/>
        <v>0</v>
      </c>
    </row>
    <row r="17" spans="1:36" x14ac:dyDescent="0.2">
      <c r="A17" s="84">
        <f>IF('Evidenca prisotnosti'!$B16="","",'Evidenca prisotnosti'!$B16)</f>
        <v>39824</v>
      </c>
      <c r="B17" s="36">
        <f>IF($A17="","",IF('Evidenca prisotnosti'!$A16=1,0,1))</f>
        <v>0</v>
      </c>
      <c r="C17" s="36">
        <f t="shared" si="16"/>
        <v>1</v>
      </c>
      <c r="D17" s="36">
        <f t="shared" si="17"/>
        <v>0</v>
      </c>
      <c r="E17" s="36">
        <f t="shared" si="18"/>
        <v>0</v>
      </c>
      <c r="F17" s="36">
        <f t="shared" si="19"/>
        <v>0</v>
      </c>
      <c r="G17" s="37">
        <f>IF($A17="","",IF('Evidenca prisotnosti'!$J16=0,0,'Evidenca prisotnosti'!$J16))</f>
        <v>0</v>
      </c>
      <c r="H17" s="37">
        <f>IF($A17="","",IF('Evidenca prisotnosti'!$K16=0,0,'Evidenca prisotnosti'!$K16))</f>
        <v>0</v>
      </c>
      <c r="I17" s="36">
        <f t="shared" si="5"/>
        <v>0</v>
      </c>
      <c r="J17" s="36">
        <f t="shared" si="6"/>
        <v>0</v>
      </c>
      <c r="K17" s="36">
        <f t="shared" si="7"/>
        <v>0</v>
      </c>
      <c r="L17" s="91">
        <f t="shared" si="20"/>
        <v>0</v>
      </c>
      <c r="M17" s="91">
        <f t="shared" si="21"/>
        <v>0</v>
      </c>
      <c r="N17" s="91">
        <f t="shared" si="22"/>
        <v>0</v>
      </c>
      <c r="O17" s="37">
        <f>IF($A17="","",IF('Evidenca prisotnosti'!$L16=0,0,'Evidenca prisotnosti'!$L16))</f>
        <v>0</v>
      </c>
      <c r="P17" s="38">
        <f>IF($A17="","",IF('Evidenca prisotnosti'!$I16=0,0,'Evidenca prisotnosti'!$I16))</f>
        <v>0</v>
      </c>
      <c r="Q17" s="36">
        <f t="shared" si="33"/>
        <v>0</v>
      </c>
      <c r="R17" s="36">
        <f t="shared" si="33"/>
        <v>0</v>
      </c>
      <c r="S17" s="36">
        <f t="shared" si="33"/>
        <v>0</v>
      </c>
      <c r="T17" s="36">
        <f t="shared" si="33"/>
        <v>0</v>
      </c>
      <c r="U17" s="36">
        <f t="shared" si="33"/>
        <v>0</v>
      </c>
      <c r="V17" s="36">
        <f t="shared" si="10"/>
        <v>0</v>
      </c>
      <c r="W17" s="36">
        <f t="shared" si="11"/>
        <v>0</v>
      </c>
      <c r="X17" s="36">
        <f t="shared" si="12"/>
        <v>0</v>
      </c>
      <c r="Y17" s="36">
        <f t="shared" si="13"/>
        <v>0</v>
      </c>
      <c r="Z17" s="36">
        <f t="shared" si="14"/>
        <v>0</v>
      </c>
      <c r="AA17" s="91">
        <f t="shared" si="23"/>
        <v>0</v>
      </c>
      <c r="AB17" s="91">
        <f t="shared" si="24"/>
        <v>0</v>
      </c>
      <c r="AC17" s="91">
        <f t="shared" si="25"/>
        <v>0</v>
      </c>
      <c r="AD17" s="91">
        <f t="shared" si="26"/>
        <v>0</v>
      </c>
      <c r="AE17" s="91">
        <f t="shared" si="27"/>
        <v>0</v>
      </c>
      <c r="AF17" s="91">
        <f t="shared" si="28"/>
        <v>0</v>
      </c>
      <c r="AG17" s="91">
        <f t="shared" si="29"/>
        <v>0</v>
      </c>
      <c r="AH17" s="91">
        <f t="shared" si="30"/>
        <v>0</v>
      </c>
      <c r="AI17" s="91">
        <f t="shared" si="31"/>
        <v>0</v>
      </c>
      <c r="AJ17" s="91">
        <f t="shared" si="32"/>
        <v>0</v>
      </c>
    </row>
    <row r="18" spans="1:36" x14ac:dyDescent="0.2">
      <c r="A18" s="84">
        <f>IF('Evidenca prisotnosti'!$B17="","",'Evidenca prisotnosti'!$B17)</f>
        <v>39825</v>
      </c>
      <c r="B18" s="36">
        <f>IF($A18="","",IF('Evidenca prisotnosti'!$A17=1,0,1))</f>
        <v>0</v>
      </c>
      <c r="C18" s="36">
        <f t="shared" si="16"/>
        <v>0</v>
      </c>
      <c r="D18" s="36">
        <f t="shared" si="17"/>
        <v>1</v>
      </c>
      <c r="E18" s="36">
        <f t="shared" si="18"/>
        <v>0</v>
      </c>
      <c r="F18" s="36">
        <f t="shared" si="19"/>
        <v>0</v>
      </c>
      <c r="G18" s="37">
        <f>IF($A18="","",IF('Evidenca prisotnosti'!$J17=0,0,'Evidenca prisotnosti'!$J17))</f>
        <v>0</v>
      </c>
      <c r="H18" s="37">
        <f>IF($A18="","",IF('Evidenca prisotnosti'!$K17=0,0,'Evidenca prisotnosti'!$K17))</f>
        <v>0</v>
      </c>
      <c r="I18" s="36">
        <f t="shared" si="5"/>
        <v>0</v>
      </c>
      <c r="J18" s="36">
        <f t="shared" si="6"/>
        <v>0</v>
      </c>
      <c r="K18" s="36">
        <f t="shared" si="7"/>
        <v>0</v>
      </c>
      <c r="L18" s="91">
        <f t="shared" si="20"/>
        <v>0</v>
      </c>
      <c r="M18" s="91">
        <f t="shared" si="21"/>
        <v>0</v>
      </c>
      <c r="N18" s="91">
        <f t="shared" si="22"/>
        <v>0</v>
      </c>
      <c r="O18" s="37">
        <f>IF($A18="","",IF('Evidenca prisotnosti'!$L17=0,0,'Evidenca prisotnosti'!$L17))</f>
        <v>0</v>
      </c>
      <c r="P18" s="38">
        <f>IF($A18="","",IF('Evidenca prisotnosti'!$I17=0,0,'Evidenca prisotnosti'!$I17))</f>
        <v>0</v>
      </c>
      <c r="Q18" s="36">
        <f t="shared" si="33"/>
        <v>0</v>
      </c>
      <c r="R18" s="36">
        <f t="shared" si="33"/>
        <v>0</v>
      </c>
      <c r="S18" s="36">
        <f t="shared" si="33"/>
        <v>0</v>
      </c>
      <c r="T18" s="36">
        <f t="shared" si="33"/>
        <v>0</v>
      </c>
      <c r="U18" s="36">
        <f t="shared" si="33"/>
        <v>0</v>
      </c>
      <c r="V18" s="36">
        <f t="shared" si="10"/>
        <v>0</v>
      </c>
      <c r="W18" s="36">
        <f t="shared" si="11"/>
        <v>0</v>
      </c>
      <c r="X18" s="36">
        <f t="shared" si="12"/>
        <v>0</v>
      </c>
      <c r="Y18" s="36">
        <f t="shared" si="13"/>
        <v>0</v>
      </c>
      <c r="Z18" s="36">
        <f t="shared" si="14"/>
        <v>0</v>
      </c>
      <c r="AA18" s="91">
        <f t="shared" si="23"/>
        <v>0</v>
      </c>
      <c r="AB18" s="91">
        <f t="shared" si="24"/>
        <v>0</v>
      </c>
      <c r="AC18" s="91">
        <f t="shared" si="25"/>
        <v>0</v>
      </c>
      <c r="AD18" s="91">
        <f t="shared" si="26"/>
        <v>0</v>
      </c>
      <c r="AE18" s="91">
        <f t="shared" si="27"/>
        <v>0</v>
      </c>
      <c r="AF18" s="91">
        <f t="shared" si="28"/>
        <v>0</v>
      </c>
      <c r="AG18" s="91">
        <f t="shared" si="29"/>
        <v>0</v>
      </c>
      <c r="AH18" s="91">
        <f t="shared" si="30"/>
        <v>0</v>
      </c>
      <c r="AI18" s="91">
        <f t="shared" si="31"/>
        <v>0</v>
      </c>
      <c r="AJ18" s="91">
        <f t="shared" si="32"/>
        <v>0</v>
      </c>
    </row>
    <row r="19" spans="1:36" x14ac:dyDescent="0.2">
      <c r="A19" s="84">
        <f>IF('Evidenca prisotnosti'!$B18="","",'Evidenca prisotnosti'!$B18)</f>
        <v>39826</v>
      </c>
      <c r="B19" s="36">
        <f>IF($A19="","",IF('Evidenca prisotnosti'!$A18=1,0,1))</f>
        <v>0</v>
      </c>
      <c r="C19" s="36">
        <f t="shared" si="16"/>
        <v>0</v>
      </c>
      <c r="D19" s="36">
        <f t="shared" si="17"/>
        <v>0</v>
      </c>
      <c r="E19" s="36">
        <f t="shared" si="18"/>
        <v>1</v>
      </c>
      <c r="F19" s="36">
        <f t="shared" si="19"/>
        <v>0</v>
      </c>
      <c r="G19" s="37">
        <f>IF($A19="","",IF('Evidenca prisotnosti'!$J18=0,0,'Evidenca prisotnosti'!$J18))</f>
        <v>0</v>
      </c>
      <c r="H19" s="37">
        <f>IF($A19="","",IF('Evidenca prisotnosti'!$K18=0,0,'Evidenca prisotnosti'!$K18))</f>
        <v>0</v>
      </c>
      <c r="I19" s="36">
        <f t="shared" si="5"/>
        <v>0</v>
      </c>
      <c r="J19" s="36">
        <f t="shared" si="6"/>
        <v>0</v>
      </c>
      <c r="K19" s="36">
        <f t="shared" si="7"/>
        <v>0</v>
      </c>
      <c r="L19" s="91">
        <f t="shared" si="20"/>
        <v>0</v>
      </c>
      <c r="M19" s="91">
        <f t="shared" si="21"/>
        <v>0</v>
      </c>
      <c r="N19" s="91">
        <f t="shared" si="22"/>
        <v>0</v>
      </c>
      <c r="O19" s="37">
        <f>IF($A19="","",IF('Evidenca prisotnosti'!$L18=0,0,'Evidenca prisotnosti'!$L18))</f>
        <v>0</v>
      </c>
      <c r="P19" s="38">
        <f>IF($A19="","",IF('Evidenca prisotnosti'!$I18=0,0,'Evidenca prisotnosti'!$I18))</f>
        <v>0</v>
      </c>
      <c r="Q19" s="36">
        <f t="shared" si="33"/>
        <v>0</v>
      </c>
      <c r="R19" s="36">
        <f t="shared" si="33"/>
        <v>0</v>
      </c>
      <c r="S19" s="36">
        <f t="shared" si="33"/>
        <v>0</v>
      </c>
      <c r="T19" s="36">
        <f t="shared" si="33"/>
        <v>0</v>
      </c>
      <c r="U19" s="36">
        <f t="shared" si="33"/>
        <v>0</v>
      </c>
      <c r="V19" s="36">
        <f t="shared" si="10"/>
        <v>0</v>
      </c>
      <c r="W19" s="36">
        <f t="shared" si="11"/>
        <v>0</v>
      </c>
      <c r="X19" s="36">
        <f t="shared" si="12"/>
        <v>0</v>
      </c>
      <c r="Y19" s="36">
        <f t="shared" si="13"/>
        <v>0</v>
      </c>
      <c r="Z19" s="36">
        <f t="shared" si="14"/>
        <v>0</v>
      </c>
      <c r="AA19" s="91">
        <f t="shared" si="23"/>
        <v>0</v>
      </c>
      <c r="AB19" s="91">
        <f t="shared" si="24"/>
        <v>0</v>
      </c>
      <c r="AC19" s="91">
        <f t="shared" si="25"/>
        <v>0</v>
      </c>
      <c r="AD19" s="91">
        <f t="shared" si="26"/>
        <v>0</v>
      </c>
      <c r="AE19" s="91">
        <f t="shared" si="27"/>
        <v>0</v>
      </c>
      <c r="AF19" s="91">
        <f t="shared" si="28"/>
        <v>0</v>
      </c>
      <c r="AG19" s="91">
        <f t="shared" si="29"/>
        <v>0</v>
      </c>
      <c r="AH19" s="91">
        <f t="shared" si="30"/>
        <v>0</v>
      </c>
      <c r="AI19" s="91">
        <f t="shared" si="31"/>
        <v>0</v>
      </c>
      <c r="AJ19" s="91">
        <f t="shared" si="32"/>
        <v>0</v>
      </c>
    </row>
    <row r="20" spans="1:36" x14ac:dyDescent="0.2">
      <c r="A20" s="84">
        <f>IF('Evidenca prisotnosti'!$B19="","",'Evidenca prisotnosti'!$B19)</f>
        <v>39827</v>
      </c>
      <c r="B20" s="36">
        <f>IF($A20="","",IF('Evidenca prisotnosti'!$A19=1,0,1))</f>
        <v>0</v>
      </c>
      <c r="C20" s="36">
        <f t="shared" si="16"/>
        <v>0</v>
      </c>
      <c r="D20" s="36">
        <f t="shared" si="17"/>
        <v>0</v>
      </c>
      <c r="E20" s="36">
        <f t="shared" si="18"/>
        <v>1</v>
      </c>
      <c r="F20" s="36">
        <f t="shared" si="19"/>
        <v>0</v>
      </c>
      <c r="G20" s="37">
        <f>IF($A20="","",IF('Evidenca prisotnosti'!$J19=0,0,'Evidenca prisotnosti'!$J19))</f>
        <v>0</v>
      </c>
      <c r="H20" s="37">
        <f>IF($A20="","",IF('Evidenca prisotnosti'!$K19=0,0,'Evidenca prisotnosti'!$K19))</f>
        <v>0</v>
      </c>
      <c r="I20" s="36">
        <f t="shared" si="5"/>
        <v>0</v>
      </c>
      <c r="J20" s="36">
        <f t="shared" si="6"/>
        <v>0</v>
      </c>
      <c r="K20" s="36">
        <f t="shared" si="7"/>
        <v>0</v>
      </c>
      <c r="L20" s="91">
        <f t="shared" si="20"/>
        <v>0</v>
      </c>
      <c r="M20" s="91">
        <f t="shared" si="21"/>
        <v>0</v>
      </c>
      <c r="N20" s="91">
        <f t="shared" si="22"/>
        <v>0</v>
      </c>
      <c r="O20" s="37">
        <f>IF($A20="","",IF('Evidenca prisotnosti'!$L19=0,0,'Evidenca prisotnosti'!$L19))</f>
        <v>0</v>
      </c>
      <c r="P20" s="38">
        <f>IF($A20="","",IF('Evidenca prisotnosti'!$I19=0,0,'Evidenca prisotnosti'!$I19))</f>
        <v>0</v>
      </c>
      <c r="Q20" s="36">
        <f t="shared" si="33"/>
        <v>0</v>
      </c>
      <c r="R20" s="36">
        <f t="shared" si="33"/>
        <v>0</v>
      </c>
      <c r="S20" s="36">
        <f t="shared" si="33"/>
        <v>0</v>
      </c>
      <c r="T20" s="36">
        <f t="shared" si="33"/>
        <v>0</v>
      </c>
      <c r="U20" s="36">
        <f t="shared" si="33"/>
        <v>0</v>
      </c>
      <c r="V20" s="36">
        <f t="shared" si="10"/>
        <v>0</v>
      </c>
      <c r="W20" s="36">
        <f t="shared" si="11"/>
        <v>0</v>
      </c>
      <c r="X20" s="36">
        <f t="shared" si="12"/>
        <v>0</v>
      </c>
      <c r="Y20" s="36">
        <f t="shared" si="13"/>
        <v>0</v>
      </c>
      <c r="Z20" s="36">
        <f t="shared" si="14"/>
        <v>0</v>
      </c>
      <c r="AA20" s="91">
        <f t="shared" si="23"/>
        <v>0</v>
      </c>
      <c r="AB20" s="91">
        <f t="shared" si="24"/>
        <v>0</v>
      </c>
      <c r="AC20" s="91">
        <f t="shared" si="25"/>
        <v>0</v>
      </c>
      <c r="AD20" s="91">
        <f t="shared" si="26"/>
        <v>0</v>
      </c>
      <c r="AE20" s="91">
        <f t="shared" si="27"/>
        <v>0</v>
      </c>
      <c r="AF20" s="91">
        <f t="shared" si="28"/>
        <v>0</v>
      </c>
      <c r="AG20" s="91">
        <f t="shared" si="29"/>
        <v>0</v>
      </c>
      <c r="AH20" s="91">
        <f t="shared" si="30"/>
        <v>0</v>
      </c>
      <c r="AI20" s="91">
        <f t="shared" si="31"/>
        <v>0</v>
      </c>
      <c r="AJ20" s="91">
        <f t="shared" si="32"/>
        <v>0</v>
      </c>
    </row>
    <row r="21" spans="1:36" x14ac:dyDescent="0.2">
      <c r="A21" s="84">
        <f>IF('Evidenca prisotnosti'!$B20="","",'Evidenca prisotnosti'!$B20)</f>
        <v>39828</v>
      </c>
      <c r="B21" s="36">
        <f>IF($A21="","",IF('Evidenca prisotnosti'!$A20=1,0,1))</f>
        <v>0</v>
      </c>
      <c r="C21" s="36">
        <f t="shared" si="16"/>
        <v>0</v>
      </c>
      <c r="D21" s="36">
        <f t="shared" si="17"/>
        <v>0</v>
      </c>
      <c r="E21" s="36">
        <f t="shared" si="18"/>
        <v>1</v>
      </c>
      <c r="F21" s="36">
        <f t="shared" si="19"/>
        <v>0</v>
      </c>
      <c r="G21" s="37">
        <f>IF($A21="","",IF('Evidenca prisotnosti'!$J20=0,0,'Evidenca prisotnosti'!$J20))</f>
        <v>0</v>
      </c>
      <c r="H21" s="37">
        <f>IF($A21="","",IF('Evidenca prisotnosti'!$K20=0,0,'Evidenca prisotnosti'!$K20))</f>
        <v>0</v>
      </c>
      <c r="I21" s="36">
        <f t="shared" si="5"/>
        <v>0</v>
      </c>
      <c r="J21" s="36">
        <f t="shared" si="6"/>
        <v>0</v>
      </c>
      <c r="K21" s="36">
        <f t="shared" si="7"/>
        <v>0</v>
      </c>
      <c r="L21" s="91">
        <f t="shared" si="20"/>
        <v>0</v>
      </c>
      <c r="M21" s="91">
        <f t="shared" si="21"/>
        <v>0</v>
      </c>
      <c r="N21" s="91">
        <f t="shared" si="22"/>
        <v>0</v>
      </c>
      <c r="O21" s="37">
        <f>IF($A21="","",IF('Evidenca prisotnosti'!$L20=0,0,'Evidenca prisotnosti'!$L20))</f>
        <v>0</v>
      </c>
      <c r="P21" s="38">
        <f>IF($A21="","",IF('Evidenca prisotnosti'!$I20=0,0,'Evidenca prisotnosti'!$I20))</f>
        <v>0</v>
      </c>
      <c r="Q21" s="36">
        <f t="shared" si="33"/>
        <v>0</v>
      </c>
      <c r="R21" s="36">
        <f t="shared" si="33"/>
        <v>0</v>
      </c>
      <c r="S21" s="36">
        <f t="shared" si="33"/>
        <v>0</v>
      </c>
      <c r="T21" s="36">
        <f t="shared" si="33"/>
        <v>0</v>
      </c>
      <c r="U21" s="36">
        <f t="shared" si="33"/>
        <v>0</v>
      </c>
      <c r="V21" s="36">
        <f t="shared" si="10"/>
        <v>0</v>
      </c>
      <c r="W21" s="36">
        <f t="shared" si="11"/>
        <v>0</v>
      </c>
      <c r="X21" s="36">
        <f t="shared" si="12"/>
        <v>0</v>
      </c>
      <c r="Y21" s="36">
        <f t="shared" si="13"/>
        <v>0</v>
      </c>
      <c r="Z21" s="36">
        <f t="shared" si="14"/>
        <v>0</v>
      </c>
      <c r="AA21" s="91">
        <f t="shared" si="23"/>
        <v>0</v>
      </c>
      <c r="AB21" s="91">
        <f t="shared" si="24"/>
        <v>0</v>
      </c>
      <c r="AC21" s="91">
        <f t="shared" si="25"/>
        <v>0</v>
      </c>
      <c r="AD21" s="91">
        <f t="shared" si="26"/>
        <v>0</v>
      </c>
      <c r="AE21" s="91">
        <f t="shared" si="27"/>
        <v>0</v>
      </c>
      <c r="AF21" s="91">
        <f t="shared" si="28"/>
        <v>0</v>
      </c>
      <c r="AG21" s="91">
        <f t="shared" si="29"/>
        <v>0</v>
      </c>
      <c r="AH21" s="91">
        <f t="shared" si="30"/>
        <v>0</v>
      </c>
      <c r="AI21" s="91">
        <f t="shared" si="31"/>
        <v>0</v>
      </c>
      <c r="AJ21" s="91">
        <f t="shared" si="32"/>
        <v>0</v>
      </c>
    </row>
    <row r="22" spans="1:36" x14ac:dyDescent="0.2">
      <c r="A22" s="84">
        <f>IF('Evidenca prisotnosti'!$B21="","",'Evidenca prisotnosti'!$B21)</f>
        <v>39829</v>
      </c>
      <c r="B22" s="36">
        <f>IF($A22="","",IF('Evidenca prisotnosti'!$A21=1,0,1))</f>
        <v>0</v>
      </c>
      <c r="C22" s="36">
        <f t="shared" si="16"/>
        <v>0</v>
      </c>
      <c r="D22" s="36">
        <f t="shared" si="17"/>
        <v>0</v>
      </c>
      <c r="E22" s="36">
        <f t="shared" si="18"/>
        <v>1</v>
      </c>
      <c r="F22" s="36">
        <f t="shared" si="19"/>
        <v>0</v>
      </c>
      <c r="G22" s="37">
        <f>IF($A22="","",IF('Evidenca prisotnosti'!$J21=0,0,'Evidenca prisotnosti'!$J21))</f>
        <v>0</v>
      </c>
      <c r="H22" s="37">
        <f>IF($A22="","",IF('Evidenca prisotnosti'!$K21=0,0,'Evidenca prisotnosti'!$K21))</f>
        <v>0</v>
      </c>
      <c r="I22" s="36">
        <f t="shared" si="5"/>
        <v>0</v>
      </c>
      <c r="J22" s="36">
        <f t="shared" si="6"/>
        <v>0</v>
      </c>
      <c r="K22" s="36">
        <f t="shared" si="7"/>
        <v>0</v>
      </c>
      <c r="L22" s="91">
        <f t="shared" si="20"/>
        <v>0</v>
      </c>
      <c r="M22" s="91">
        <f t="shared" si="21"/>
        <v>0</v>
      </c>
      <c r="N22" s="91">
        <f t="shared" si="22"/>
        <v>0</v>
      </c>
      <c r="O22" s="37">
        <f>IF($A22="","",IF('Evidenca prisotnosti'!$L21=0,0,'Evidenca prisotnosti'!$L21))</f>
        <v>0</v>
      </c>
      <c r="P22" s="38">
        <f>IF($A22="","",IF('Evidenca prisotnosti'!$I21=0,0,'Evidenca prisotnosti'!$I21))</f>
        <v>0</v>
      </c>
      <c r="Q22" s="36">
        <f t="shared" si="33"/>
        <v>0</v>
      </c>
      <c r="R22" s="36">
        <f t="shared" si="33"/>
        <v>0</v>
      </c>
      <c r="S22" s="36">
        <f t="shared" si="33"/>
        <v>0</v>
      </c>
      <c r="T22" s="36">
        <f t="shared" si="33"/>
        <v>0</v>
      </c>
      <c r="U22" s="36">
        <f t="shared" si="33"/>
        <v>0</v>
      </c>
      <c r="V22" s="36">
        <f t="shared" si="10"/>
        <v>0</v>
      </c>
      <c r="W22" s="36">
        <f t="shared" si="11"/>
        <v>0</v>
      </c>
      <c r="X22" s="36">
        <f t="shared" si="12"/>
        <v>0</v>
      </c>
      <c r="Y22" s="36">
        <f t="shared" si="13"/>
        <v>0</v>
      </c>
      <c r="Z22" s="36">
        <f t="shared" si="14"/>
        <v>0</v>
      </c>
      <c r="AA22" s="91">
        <f t="shared" si="23"/>
        <v>0</v>
      </c>
      <c r="AB22" s="91">
        <f t="shared" si="24"/>
        <v>0</v>
      </c>
      <c r="AC22" s="91">
        <f t="shared" si="25"/>
        <v>0</v>
      </c>
      <c r="AD22" s="91">
        <f t="shared" si="26"/>
        <v>0</v>
      </c>
      <c r="AE22" s="91">
        <f t="shared" si="27"/>
        <v>0</v>
      </c>
      <c r="AF22" s="91">
        <f t="shared" si="28"/>
        <v>0</v>
      </c>
      <c r="AG22" s="91">
        <f t="shared" si="29"/>
        <v>0</v>
      </c>
      <c r="AH22" s="91">
        <f t="shared" si="30"/>
        <v>0</v>
      </c>
      <c r="AI22" s="91">
        <f t="shared" si="31"/>
        <v>0</v>
      </c>
      <c r="AJ22" s="91">
        <f t="shared" si="32"/>
        <v>0</v>
      </c>
    </row>
    <row r="23" spans="1:36" x14ac:dyDescent="0.2">
      <c r="A23" s="84">
        <f>IF('Evidenca prisotnosti'!$B22="","",'Evidenca prisotnosti'!$B22)</f>
        <v>39830</v>
      </c>
      <c r="B23" s="36">
        <f>IF($A23="","",IF('Evidenca prisotnosti'!$A22=1,0,1))</f>
        <v>0</v>
      </c>
      <c r="C23" s="36">
        <f t="shared" si="16"/>
        <v>0</v>
      </c>
      <c r="D23" s="36">
        <f t="shared" si="17"/>
        <v>0</v>
      </c>
      <c r="E23" s="36">
        <f t="shared" si="18"/>
        <v>1</v>
      </c>
      <c r="F23" s="36">
        <f t="shared" si="19"/>
        <v>0</v>
      </c>
      <c r="G23" s="37">
        <f>IF($A23="","",IF('Evidenca prisotnosti'!$J22=0,0,'Evidenca prisotnosti'!$J22))</f>
        <v>0</v>
      </c>
      <c r="H23" s="37">
        <f>IF($A23="","",IF('Evidenca prisotnosti'!$K22=0,0,'Evidenca prisotnosti'!$K22))</f>
        <v>0</v>
      </c>
      <c r="I23" s="36">
        <f t="shared" si="5"/>
        <v>0</v>
      </c>
      <c r="J23" s="36">
        <f t="shared" si="6"/>
        <v>0</v>
      </c>
      <c r="K23" s="36">
        <f t="shared" si="7"/>
        <v>0</v>
      </c>
      <c r="L23" s="91">
        <f t="shared" si="20"/>
        <v>0</v>
      </c>
      <c r="M23" s="91">
        <f t="shared" si="21"/>
        <v>0</v>
      </c>
      <c r="N23" s="91">
        <f t="shared" si="22"/>
        <v>0</v>
      </c>
      <c r="O23" s="37">
        <f>IF($A23="","",IF('Evidenca prisotnosti'!$L22=0,0,'Evidenca prisotnosti'!$L22))</f>
        <v>0</v>
      </c>
      <c r="P23" s="38">
        <f>IF($A23="","",IF('Evidenca prisotnosti'!$I22=0,0,'Evidenca prisotnosti'!$I22))</f>
        <v>0</v>
      </c>
      <c r="Q23" s="36">
        <f t="shared" si="33"/>
        <v>0</v>
      </c>
      <c r="R23" s="36">
        <f t="shared" si="33"/>
        <v>0</v>
      </c>
      <c r="S23" s="36">
        <f t="shared" si="33"/>
        <v>0</v>
      </c>
      <c r="T23" s="36">
        <f t="shared" si="33"/>
        <v>0</v>
      </c>
      <c r="U23" s="36">
        <f t="shared" si="33"/>
        <v>0</v>
      </c>
      <c r="V23" s="36">
        <f t="shared" si="10"/>
        <v>0</v>
      </c>
      <c r="W23" s="36">
        <f t="shared" si="11"/>
        <v>0</v>
      </c>
      <c r="X23" s="36">
        <f t="shared" si="12"/>
        <v>0</v>
      </c>
      <c r="Y23" s="36">
        <f t="shared" si="13"/>
        <v>0</v>
      </c>
      <c r="Z23" s="36">
        <f t="shared" si="14"/>
        <v>0</v>
      </c>
      <c r="AA23" s="91">
        <f t="shared" si="23"/>
        <v>0</v>
      </c>
      <c r="AB23" s="91">
        <f t="shared" si="24"/>
        <v>0</v>
      </c>
      <c r="AC23" s="91">
        <f t="shared" si="25"/>
        <v>0</v>
      </c>
      <c r="AD23" s="91">
        <f t="shared" si="26"/>
        <v>0</v>
      </c>
      <c r="AE23" s="91">
        <f t="shared" si="27"/>
        <v>0</v>
      </c>
      <c r="AF23" s="91">
        <f t="shared" si="28"/>
        <v>0</v>
      </c>
      <c r="AG23" s="91">
        <f t="shared" si="29"/>
        <v>0</v>
      </c>
      <c r="AH23" s="91">
        <f t="shared" si="30"/>
        <v>0</v>
      </c>
      <c r="AI23" s="91">
        <f t="shared" si="31"/>
        <v>0</v>
      </c>
      <c r="AJ23" s="91">
        <f t="shared" si="32"/>
        <v>0</v>
      </c>
    </row>
    <row r="24" spans="1:36" x14ac:dyDescent="0.2">
      <c r="A24" s="84">
        <f>IF('Evidenca prisotnosti'!$B23="","",'Evidenca prisotnosti'!$B23)</f>
        <v>39831</v>
      </c>
      <c r="B24" s="36">
        <f>IF($A24="","",IF('Evidenca prisotnosti'!$A23=1,0,1))</f>
        <v>0</v>
      </c>
      <c r="C24" s="36">
        <f t="shared" si="16"/>
        <v>1</v>
      </c>
      <c r="D24" s="36">
        <f t="shared" si="17"/>
        <v>0</v>
      </c>
      <c r="E24" s="36">
        <f t="shared" si="18"/>
        <v>0</v>
      </c>
      <c r="F24" s="36">
        <f t="shared" si="19"/>
        <v>0</v>
      </c>
      <c r="G24" s="37">
        <f>IF($A24="","",IF('Evidenca prisotnosti'!$J23=0,0,'Evidenca prisotnosti'!$J23))</f>
        <v>0</v>
      </c>
      <c r="H24" s="37">
        <f>IF($A24="","",IF('Evidenca prisotnosti'!$K23=0,0,'Evidenca prisotnosti'!$K23))</f>
        <v>0</v>
      </c>
      <c r="I24" s="36">
        <f t="shared" si="5"/>
        <v>0</v>
      </c>
      <c r="J24" s="36">
        <f t="shared" si="6"/>
        <v>0</v>
      </c>
      <c r="K24" s="36">
        <f t="shared" si="7"/>
        <v>0</v>
      </c>
      <c r="L24" s="91">
        <f t="shared" si="20"/>
        <v>0</v>
      </c>
      <c r="M24" s="91">
        <f t="shared" si="21"/>
        <v>0</v>
      </c>
      <c r="N24" s="91">
        <f t="shared" si="22"/>
        <v>0</v>
      </c>
      <c r="O24" s="37">
        <f>IF($A24="","",IF('Evidenca prisotnosti'!$L23=0,0,'Evidenca prisotnosti'!$L23))</f>
        <v>0</v>
      </c>
      <c r="P24" s="38">
        <f>IF($A24="","",IF('Evidenca prisotnosti'!$I23=0,0,'Evidenca prisotnosti'!$I23))</f>
        <v>0</v>
      </c>
      <c r="Q24" s="36">
        <f t="shared" si="33"/>
        <v>0</v>
      </c>
      <c r="R24" s="36">
        <f t="shared" si="33"/>
        <v>0</v>
      </c>
      <c r="S24" s="36">
        <f t="shared" si="33"/>
        <v>0</v>
      </c>
      <c r="T24" s="36">
        <f t="shared" si="33"/>
        <v>0</v>
      </c>
      <c r="U24" s="36">
        <f t="shared" si="33"/>
        <v>0</v>
      </c>
      <c r="V24" s="36">
        <f t="shared" si="10"/>
        <v>0</v>
      </c>
      <c r="W24" s="36">
        <f t="shared" si="11"/>
        <v>0</v>
      </c>
      <c r="X24" s="36">
        <f t="shared" si="12"/>
        <v>0</v>
      </c>
      <c r="Y24" s="36">
        <f t="shared" si="13"/>
        <v>0</v>
      </c>
      <c r="Z24" s="36">
        <f t="shared" si="14"/>
        <v>0</v>
      </c>
      <c r="AA24" s="91">
        <f t="shared" si="23"/>
        <v>0</v>
      </c>
      <c r="AB24" s="91">
        <f t="shared" si="24"/>
        <v>0</v>
      </c>
      <c r="AC24" s="91">
        <f t="shared" si="25"/>
        <v>0</v>
      </c>
      <c r="AD24" s="91">
        <f t="shared" si="26"/>
        <v>0</v>
      </c>
      <c r="AE24" s="91">
        <f t="shared" si="27"/>
        <v>0</v>
      </c>
      <c r="AF24" s="91">
        <f t="shared" si="28"/>
        <v>0</v>
      </c>
      <c r="AG24" s="91">
        <f t="shared" si="29"/>
        <v>0</v>
      </c>
      <c r="AH24" s="91">
        <f t="shared" si="30"/>
        <v>0</v>
      </c>
      <c r="AI24" s="91">
        <f t="shared" si="31"/>
        <v>0</v>
      </c>
      <c r="AJ24" s="91">
        <f t="shared" si="32"/>
        <v>0</v>
      </c>
    </row>
    <row r="25" spans="1:36" x14ac:dyDescent="0.2">
      <c r="A25" s="84">
        <f>IF('Evidenca prisotnosti'!$B24="","",'Evidenca prisotnosti'!$B24)</f>
        <v>39832</v>
      </c>
      <c r="B25" s="36">
        <f>IF($A25="","",IF('Evidenca prisotnosti'!$A24=1,0,1))</f>
        <v>0</v>
      </c>
      <c r="C25" s="36">
        <f t="shared" si="16"/>
        <v>0</v>
      </c>
      <c r="D25" s="36">
        <f t="shared" si="17"/>
        <v>1</v>
      </c>
      <c r="E25" s="36">
        <f t="shared" si="18"/>
        <v>0</v>
      </c>
      <c r="F25" s="36">
        <f t="shared" si="19"/>
        <v>0</v>
      </c>
      <c r="G25" s="37">
        <f>IF($A25="","",IF('Evidenca prisotnosti'!$J24=0,0,'Evidenca prisotnosti'!$J24))</f>
        <v>0</v>
      </c>
      <c r="H25" s="37">
        <f>IF($A25="","",IF('Evidenca prisotnosti'!$K24=0,0,'Evidenca prisotnosti'!$K24))</f>
        <v>0</v>
      </c>
      <c r="I25" s="36">
        <f t="shared" si="5"/>
        <v>0</v>
      </c>
      <c r="J25" s="36">
        <f t="shared" si="6"/>
        <v>0</v>
      </c>
      <c r="K25" s="36">
        <f t="shared" si="7"/>
        <v>0</v>
      </c>
      <c r="L25" s="91">
        <f t="shared" si="20"/>
        <v>0</v>
      </c>
      <c r="M25" s="91">
        <f t="shared" si="21"/>
        <v>0</v>
      </c>
      <c r="N25" s="91">
        <f t="shared" si="22"/>
        <v>0</v>
      </c>
      <c r="O25" s="37">
        <f>IF($A25="","",IF('Evidenca prisotnosti'!$L24=0,0,'Evidenca prisotnosti'!$L24))</f>
        <v>0</v>
      </c>
      <c r="P25" s="38">
        <f>IF($A25="","",IF('Evidenca prisotnosti'!$I24=0,0,'Evidenca prisotnosti'!$I24))</f>
        <v>0</v>
      </c>
      <c r="Q25" s="36">
        <f t="shared" si="33"/>
        <v>0</v>
      </c>
      <c r="R25" s="36">
        <f t="shared" si="33"/>
        <v>0</v>
      </c>
      <c r="S25" s="36">
        <f t="shared" si="33"/>
        <v>0</v>
      </c>
      <c r="T25" s="36">
        <f t="shared" si="33"/>
        <v>0</v>
      </c>
      <c r="U25" s="36">
        <f t="shared" si="33"/>
        <v>0</v>
      </c>
      <c r="V25" s="36">
        <f t="shared" si="10"/>
        <v>0</v>
      </c>
      <c r="W25" s="36">
        <f t="shared" si="11"/>
        <v>0</v>
      </c>
      <c r="X25" s="36">
        <f t="shared" si="12"/>
        <v>0</v>
      </c>
      <c r="Y25" s="36">
        <f t="shared" si="13"/>
        <v>0</v>
      </c>
      <c r="Z25" s="36">
        <f t="shared" si="14"/>
        <v>0</v>
      </c>
      <c r="AA25" s="91">
        <f t="shared" si="23"/>
        <v>0</v>
      </c>
      <c r="AB25" s="91">
        <f t="shared" si="24"/>
        <v>0</v>
      </c>
      <c r="AC25" s="91">
        <f t="shared" si="25"/>
        <v>0</v>
      </c>
      <c r="AD25" s="91">
        <f t="shared" si="26"/>
        <v>0</v>
      </c>
      <c r="AE25" s="91">
        <f t="shared" si="27"/>
        <v>0</v>
      </c>
      <c r="AF25" s="91">
        <f t="shared" si="28"/>
        <v>0</v>
      </c>
      <c r="AG25" s="91">
        <f t="shared" si="29"/>
        <v>0</v>
      </c>
      <c r="AH25" s="91">
        <f t="shared" si="30"/>
        <v>0</v>
      </c>
      <c r="AI25" s="91">
        <f t="shared" si="31"/>
        <v>0</v>
      </c>
      <c r="AJ25" s="91">
        <f t="shared" si="32"/>
        <v>0</v>
      </c>
    </row>
    <row r="26" spans="1:36" x14ac:dyDescent="0.2">
      <c r="A26" s="84">
        <f>IF('Evidenca prisotnosti'!$B25="","",'Evidenca prisotnosti'!$B25)</f>
        <v>39833</v>
      </c>
      <c r="B26" s="36">
        <f>IF($A26="","",IF('Evidenca prisotnosti'!$A25=1,0,1))</f>
        <v>0</v>
      </c>
      <c r="C26" s="36">
        <f t="shared" si="16"/>
        <v>0</v>
      </c>
      <c r="D26" s="36">
        <f t="shared" si="17"/>
        <v>0</v>
      </c>
      <c r="E26" s="36">
        <f t="shared" si="18"/>
        <v>1</v>
      </c>
      <c r="F26" s="36">
        <f t="shared" si="19"/>
        <v>0</v>
      </c>
      <c r="G26" s="37">
        <f>IF($A26="","",IF('Evidenca prisotnosti'!$J25=0,0,'Evidenca prisotnosti'!$J25))</f>
        <v>0</v>
      </c>
      <c r="H26" s="37">
        <f>IF($A26="","",IF('Evidenca prisotnosti'!$K25=0,0,'Evidenca prisotnosti'!$K25))</f>
        <v>0</v>
      </c>
      <c r="I26" s="36">
        <f t="shared" si="5"/>
        <v>0</v>
      </c>
      <c r="J26" s="36">
        <f t="shared" si="6"/>
        <v>0</v>
      </c>
      <c r="K26" s="36">
        <f t="shared" si="7"/>
        <v>0</v>
      </c>
      <c r="L26" s="91">
        <f t="shared" si="20"/>
        <v>0</v>
      </c>
      <c r="M26" s="91">
        <f t="shared" si="21"/>
        <v>0</v>
      </c>
      <c r="N26" s="91">
        <f t="shared" si="22"/>
        <v>0</v>
      </c>
      <c r="O26" s="37">
        <f>IF($A26="","",IF('Evidenca prisotnosti'!$L25=0,0,'Evidenca prisotnosti'!$L25))</f>
        <v>0</v>
      </c>
      <c r="P26" s="38">
        <f>IF($A26="","",IF('Evidenca prisotnosti'!$I25=0,0,'Evidenca prisotnosti'!$I25))</f>
        <v>0</v>
      </c>
      <c r="Q26" s="36">
        <f t="shared" ref="Q26:U36" si="34">IF($A26="","",IF($P26=0,0,IF(AND($E26=1,$B26=0,$P26=Q$5),1,0)))</f>
        <v>0</v>
      </c>
      <c r="R26" s="36">
        <f t="shared" si="34"/>
        <v>0</v>
      </c>
      <c r="S26" s="36">
        <f t="shared" si="34"/>
        <v>0</v>
      </c>
      <c r="T26" s="36">
        <f t="shared" si="34"/>
        <v>0</v>
      </c>
      <c r="U26" s="36">
        <f t="shared" si="34"/>
        <v>0</v>
      </c>
      <c r="V26" s="36">
        <f t="shared" si="10"/>
        <v>0</v>
      </c>
      <c r="W26" s="36">
        <f t="shared" si="11"/>
        <v>0</v>
      </c>
      <c r="X26" s="36">
        <f t="shared" si="12"/>
        <v>0</v>
      </c>
      <c r="Y26" s="36">
        <f t="shared" si="13"/>
        <v>0</v>
      </c>
      <c r="Z26" s="36">
        <f t="shared" si="14"/>
        <v>0</v>
      </c>
      <c r="AA26" s="91">
        <f t="shared" si="23"/>
        <v>0</v>
      </c>
      <c r="AB26" s="91">
        <f t="shared" si="24"/>
        <v>0</v>
      </c>
      <c r="AC26" s="91">
        <f t="shared" si="25"/>
        <v>0</v>
      </c>
      <c r="AD26" s="91">
        <f t="shared" si="26"/>
        <v>0</v>
      </c>
      <c r="AE26" s="91">
        <f t="shared" si="27"/>
        <v>0</v>
      </c>
      <c r="AF26" s="91">
        <f t="shared" si="28"/>
        <v>0</v>
      </c>
      <c r="AG26" s="91">
        <f t="shared" si="29"/>
        <v>0</v>
      </c>
      <c r="AH26" s="91">
        <f t="shared" si="30"/>
        <v>0</v>
      </c>
      <c r="AI26" s="91">
        <f t="shared" si="31"/>
        <v>0</v>
      </c>
      <c r="AJ26" s="91">
        <f t="shared" si="32"/>
        <v>0</v>
      </c>
    </row>
    <row r="27" spans="1:36" x14ac:dyDescent="0.2">
      <c r="A27" s="84">
        <f>IF('Evidenca prisotnosti'!$B26="","",'Evidenca prisotnosti'!$B26)</f>
        <v>39834</v>
      </c>
      <c r="B27" s="36">
        <f>IF($A27="","",IF('Evidenca prisotnosti'!$A26=1,0,1))</f>
        <v>0</v>
      </c>
      <c r="C27" s="36">
        <f t="shared" si="16"/>
        <v>0</v>
      </c>
      <c r="D27" s="36">
        <f t="shared" si="17"/>
        <v>0</v>
      </c>
      <c r="E27" s="36">
        <f t="shared" si="18"/>
        <v>1</v>
      </c>
      <c r="F27" s="36">
        <f t="shared" si="19"/>
        <v>0</v>
      </c>
      <c r="G27" s="37">
        <f>IF($A27="","",IF('Evidenca prisotnosti'!$J26=0,0,'Evidenca prisotnosti'!$J26))</f>
        <v>0</v>
      </c>
      <c r="H27" s="37">
        <f>IF($A27="","",IF('Evidenca prisotnosti'!$K26=0,0,'Evidenca prisotnosti'!$K26))</f>
        <v>0</v>
      </c>
      <c r="I27" s="36">
        <f t="shared" si="5"/>
        <v>0</v>
      </c>
      <c r="J27" s="36">
        <f t="shared" si="6"/>
        <v>0</v>
      </c>
      <c r="K27" s="36">
        <f t="shared" si="7"/>
        <v>0</v>
      </c>
      <c r="L27" s="91">
        <f t="shared" si="20"/>
        <v>0</v>
      </c>
      <c r="M27" s="91">
        <f t="shared" si="21"/>
        <v>0</v>
      </c>
      <c r="N27" s="91">
        <f t="shared" si="22"/>
        <v>0</v>
      </c>
      <c r="O27" s="37">
        <f>IF($A27="","",IF('Evidenca prisotnosti'!$L26=0,0,'Evidenca prisotnosti'!$L26))</f>
        <v>0</v>
      </c>
      <c r="P27" s="38">
        <f>IF($A27="","",IF('Evidenca prisotnosti'!$I26=0,0,'Evidenca prisotnosti'!$I26))</f>
        <v>0</v>
      </c>
      <c r="Q27" s="36">
        <f t="shared" si="34"/>
        <v>0</v>
      </c>
      <c r="R27" s="36">
        <f t="shared" si="34"/>
        <v>0</v>
      </c>
      <c r="S27" s="36">
        <f t="shared" si="34"/>
        <v>0</v>
      </c>
      <c r="T27" s="36">
        <f t="shared" si="34"/>
        <v>0</v>
      </c>
      <c r="U27" s="36">
        <f t="shared" si="34"/>
        <v>0</v>
      </c>
      <c r="V27" s="36">
        <f t="shared" si="10"/>
        <v>0</v>
      </c>
      <c r="W27" s="36">
        <f t="shared" si="11"/>
        <v>0</v>
      </c>
      <c r="X27" s="36">
        <f t="shared" si="12"/>
        <v>0</v>
      </c>
      <c r="Y27" s="36">
        <f t="shared" si="13"/>
        <v>0</v>
      </c>
      <c r="Z27" s="36">
        <f t="shared" si="14"/>
        <v>0</v>
      </c>
      <c r="AA27" s="91">
        <f t="shared" si="23"/>
        <v>0</v>
      </c>
      <c r="AB27" s="91">
        <f t="shared" si="24"/>
        <v>0</v>
      </c>
      <c r="AC27" s="91">
        <f t="shared" si="25"/>
        <v>0</v>
      </c>
      <c r="AD27" s="91">
        <f t="shared" si="26"/>
        <v>0</v>
      </c>
      <c r="AE27" s="91">
        <f t="shared" si="27"/>
        <v>0</v>
      </c>
      <c r="AF27" s="91">
        <f t="shared" si="28"/>
        <v>0</v>
      </c>
      <c r="AG27" s="91">
        <f t="shared" si="29"/>
        <v>0</v>
      </c>
      <c r="AH27" s="91">
        <f t="shared" si="30"/>
        <v>0</v>
      </c>
      <c r="AI27" s="91">
        <f t="shared" si="31"/>
        <v>0</v>
      </c>
      <c r="AJ27" s="91">
        <f t="shared" si="32"/>
        <v>0</v>
      </c>
    </row>
    <row r="28" spans="1:36" x14ac:dyDescent="0.2">
      <c r="A28" s="84">
        <f>IF('Evidenca prisotnosti'!$B27="","",'Evidenca prisotnosti'!$B27)</f>
        <v>39835</v>
      </c>
      <c r="B28" s="36">
        <f>IF($A28="","",IF('Evidenca prisotnosti'!$A27=1,0,1))</f>
        <v>0</v>
      </c>
      <c r="C28" s="36">
        <f t="shared" si="16"/>
        <v>0</v>
      </c>
      <c r="D28" s="36">
        <f t="shared" si="17"/>
        <v>0</v>
      </c>
      <c r="E28" s="36">
        <f t="shared" si="18"/>
        <v>1</v>
      </c>
      <c r="F28" s="36">
        <f t="shared" si="19"/>
        <v>0</v>
      </c>
      <c r="G28" s="37">
        <f>IF($A28="","",IF('Evidenca prisotnosti'!$J27=0,0,'Evidenca prisotnosti'!$J27))</f>
        <v>0</v>
      </c>
      <c r="H28" s="37">
        <f>IF($A28="","",IF('Evidenca prisotnosti'!$K27=0,0,'Evidenca prisotnosti'!$K27))</f>
        <v>0</v>
      </c>
      <c r="I28" s="36">
        <f t="shared" si="5"/>
        <v>0</v>
      </c>
      <c r="J28" s="36">
        <f t="shared" si="6"/>
        <v>0</v>
      </c>
      <c r="K28" s="36">
        <f t="shared" si="7"/>
        <v>0</v>
      </c>
      <c r="L28" s="91">
        <f t="shared" si="20"/>
        <v>0</v>
      </c>
      <c r="M28" s="91">
        <f t="shared" si="21"/>
        <v>0</v>
      </c>
      <c r="N28" s="91">
        <f t="shared" si="22"/>
        <v>0</v>
      </c>
      <c r="O28" s="37">
        <f>IF($A28="","",IF('Evidenca prisotnosti'!$L27=0,0,'Evidenca prisotnosti'!$L27))</f>
        <v>0</v>
      </c>
      <c r="P28" s="38">
        <f>IF($A28="","",IF('Evidenca prisotnosti'!$I27=0,0,'Evidenca prisotnosti'!$I27))</f>
        <v>0</v>
      </c>
      <c r="Q28" s="36">
        <f t="shared" si="34"/>
        <v>0</v>
      </c>
      <c r="R28" s="36">
        <f t="shared" si="34"/>
        <v>0</v>
      </c>
      <c r="S28" s="36">
        <f t="shared" si="34"/>
        <v>0</v>
      </c>
      <c r="T28" s="36">
        <f t="shared" si="34"/>
        <v>0</v>
      </c>
      <c r="U28" s="36">
        <f t="shared" si="34"/>
        <v>0</v>
      </c>
      <c r="V28" s="36">
        <f t="shared" si="10"/>
        <v>0</v>
      </c>
      <c r="W28" s="36">
        <f t="shared" si="11"/>
        <v>0</v>
      </c>
      <c r="X28" s="36">
        <f t="shared" si="12"/>
        <v>0</v>
      </c>
      <c r="Y28" s="36">
        <f t="shared" si="13"/>
        <v>0</v>
      </c>
      <c r="Z28" s="36">
        <f t="shared" si="14"/>
        <v>0</v>
      </c>
      <c r="AA28" s="91">
        <f t="shared" si="23"/>
        <v>0</v>
      </c>
      <c r="AB28" s="91">
        <f t="shared" si="24"/>
        <v>0</v>
      </c>
      <c r="AC28" s="91">
        <f t="shared" si="25"/>
        <v>0</v>
      </c>
      <c r="AD28" s="91">
        <f t="shared" si="26"/>
        <v>0</v>
      </c>
      <c r="AE28" s="91">
        <f t="shared" si="27"/>
        <v>0</v>
      </c>
      <c r="AF28" s="91">
        <f t="shared" si="28"/>
        <v>0</v>
      </c>
      <c r="AG28" s="91">
        <f t="shared" si="29"/>
        <v>0</v>
      </c>
      <c r="AH28" s="91">
        <f t="shared" si="30"/>
        <v>0</v>
      </c>
      <c r="AI28" s="91">
        <f t="shared" si="31"/>
        <v>0</v>
      </c>
      <c r="AJ28" s="91">
        <f t="shared" si="32"/>
        <v>0</v>
      </c>
    </row>
    <row r="29" spans="1:36" x14ac:dyDescent="0.2">
      <c r="A29" s="84">
        <f>IF('Evidenca prisotnosti'!$B28="","",'Evidenca prisotnosti'!$B28)</f>
        <v>39836</v>
      </c>
      <c r="B29" s="36">
        <f>IF($A29="","",IF('Evidenca prisotnosti'!$A28=1,0,1))</f>
        <v>0</v>
      </c>
      <c r="C29" s="36">
        <f t="shared" si="16"/>
        <v>0</v>
      </c>
      <c r="D29" s="36">
        <f t="shared" si="17"/>
        <v>0</v>
      </c>
      <c r="E29" s="36">
        <f t="shared" si="18"/>
        <v>1</v>
      </c>
      <c r="F29" s="36">
        <f t="shared" si="19"/>
        <v>0</v>
      </c>
      <c r="G29" s="37">
        <f>IF($A29="","",IF('Evidenca prisotnosti'!$J28=0,0,'Evidenca prisotnosti'!$J28))</f>
        <v>0</v>
      </c>
      <c r="H29" s="37">
        <f>IF($A29="","",IF('Evidenca prisotnosti'!$K28=0,0,'Evidenca prisotnosti'!$K28))</f>
        <v>0</v>
      </c>
      <c r="I29" s="36">
        <f t="shared" si="5"/>
        <v>0</v>
      </c>
      <c r="J29" s="36">
        <f t="shared" si="6"/>
        <v>0</v>
      </c>
      <c r="K29" s="36">
        <f t="shared" si="7"/>
        <v>0</v>
      </c>
      <c r="L29" s="91">
        <f t="shared" si="20"/>
        <v>0</v>
      </c>
      <c r="M29" s="91">
        <f t="shared" si="21"/>
        <v>0</v>
      </c>
      <c r="N29" s="91">
        <f t="shared" si="22"/>
        <v>0</v>
      </c>
      <c r="O29" s="37">
        <f>IF($A29="","",IF('Evidenca prisotnosti'!$L28=0,0,'Evidenca prisotnosti'!$L28))</f>
        <v>0</v>
      </c>
      <c r="P29" s="38">
        <f>IF($A29="","",IF('Evidenca prisotnosti'!$I28=0,0,'Evidenca prisotnosti'!$I28))</f>
        <v>0</v>
      </c>
      <c r="Q29" s="36">
        <f t="shared" si="34"/>
        <v>0</v>
      </c>
      <c r="R29" s="36">
        <f t="shared" si="34"/>
        <v>0</v>
      </c>
      <c r="S29" s="36">
        <f t="shared" si="34"/>
        <v>0</v>
      </c>
      <c r="T29" s="36">
        <f t="shared" si="34"/>
        <v>0</v>
      </c>
      <c r="U29" s="36">
        <f t="shared" si="34"/>
        <v>0</v>
      </c>
      <c r="V29" s="36">
        <f t="shared" si="10"/>
        <v>0</v>
      </c>
      <c r="W29" s="36">
        <f t="shared" si="11"/>
        <v>0</v>
      </c>
      <c r="X29" s="36">
        <f t="shared" si="12"/>
        <v>0</v>
      </c>
      <c r="Y29" s="36">
        <f t="shared" si="13"/>
        <v>0</v>
      </c>
      <c r="Z29" s="36">
        <f t="shared" si="14"/>
        <v>0</v>
      </c>
      <c r="AA29" s="91">
        <f t="shared" si="23"/>
        <v>0</v>
      </c>
      <c r="AB29" s="91">
        <f t="shared" si="24"/>
        <v>0</v>
      </c>
      <c r="AC29" s="91">
        <f t="shared" si="25"/>
        <v>0</v>
      </c>
      <c r="AD29" s="91">
        <f t="shared" si="26"/>
        <v>0</v>
      </c>
      <c r="AE29" s="91">
        <f t="shared" si="27"/>
        <v>0</v>
      </c>
      <c r="AF29" s="91">
        <f t="shared" si="28"/>
        <v>0</v>
      </c>
      <c r="AG29" s="91">
        <f t="shared" si="29"/>
        <v>0</v>
      </c>
      <c r="AH29" s="91">
        <f t="shared" si="30"/>
        <v>0</v>
      </c>
      <c r="AI29" s="91">
        <f t="shared" si="31"/>
        <v>0</v>
      </c>
      <c r="AJ29" s="91">
        <f t="shared" si="32"/>
        <v>0</v>
      </c>
    </row>
    <row r="30" spans="1:36" x14ac:dyDescent="0.2">
      <c r="A30" s="84">
        <f>IF('Evidenca prisotnosti'!$B29="","",'Evidenca prisotnosti'!$B29)</f>
        <v>39837</v>
      </c>
      <c r="B30" s="36">
        <f>IF($A30="","",IF('Evidenca prisotnosti'!$A29=1,0,1))</f>
        <v>0</v>
      </c>
      <c r="C30" s="36">
        <f t="shared" si="16"/>
        <v>0</v>
      </c>
      <c r="D30" s="36">
        <f t="shared" si="17"/>
        <v>0</v>
      </c>
      <c r="E30" s="36">
        <f t="shared" si="18"/>
        <v>1</v>
      </c>
      <c r="F30" s="36">
        <f t="shared" si="19"/>
        <v>0</v>
      </c>
      <c r="G30" s="37">
        <f>IF($A30="","",IF('Evidenca prisotnosti'!$J29=0,0,'Evidenca prisotnosti'!$J29))</f>
        <v>0</v>
      </c>
      <c r="H30" s="37">
        <f>IF($A30="","",IF('Evidenca prisotnosti'!$K29=0,0,'Evidenca prisotnosti'!$K29))</f>
        <v>0</v>
      </c>
      <c r="I30" s="36">
        <f t="shared" si="5"/>
        <v>0</v>
      </c>
      <c r="J30" s="36">
        <f t="shared" si="6"/>
        <v>0</v>
      </c>
      <c r="K30" s="36">
        <f t="shared" si="7"/>
        <v>0</v>
      </c>
      <c r="L30" s="91">
        <f t="shared" si="20"/>
        <v>0</v>
      </c>
      <c r="M30" s="91">
        <f t="shared" si="21"/>
        <v>0</v>
      </c>
      <c r="N30" s="91">
        <f t="shared" si="22"/>
        <v>0</v>
      </c>
      <c r="O30" s="37">
        <f>IF($A30="","",IF('Evidenca prisotnosti'!$L29=0,0,'Evidenca prisotnosti'!$L29))</f>
        <v>0</v>
      </c>
      <c r="P30" s="38">
        <f>IF($A30="","",IF('Evidenca prisotnosti'!$I29=0,0,'Evidenca prisotnosti'!$I29))</f>
        <v>0</v>
      </c>
      <c r="Q30" s="36">
        <f t="shared" si="34"/>
        <v>0</v>
      </c>
      <c r="R30" s="36">
        <f t="shared" si="34"/>
        <v>0</v>
      </c>
      <c r="S30" s="36">
        <f t="shared" si="34"/>
        <v>0</v>
      </c>
      <c r="T30" s="36">
        <f t="shared" si="34"/>
        <v>0</v>
      </c>
      <c r="U30" s="36">
        <f t="shared" si="34"/>
        <v>0</v>
      </c>
      <c r="V30" s="36">
        <f t="shared" si="10"/>
        <v>0</v>
      </c>
      <c r="W30" s="36">
        <f t="shared" si="11"/>
        <v>0</v>
      </c>
      <c r="X30" s="36">
        <f t="shared" si="12"/>
        <v>0</v>
      </c>
      <c r="Y30" s="36">
        <f t="shared" si="13"/>
        <v>0</v>
      </c>
      <c r="Z30" s="36">
        <f t="shared" si="14"/>
        <v>0</v>
      </c>
      <c r="AA30" s="91">
        <f t="shared" si="23"/>
        <v>0</v>
      </c>
      <c r="AB30" s="91">
        <f t="shared" si="24"/>
        <v>0</v>
      </c>
      <c r="AC30" s="91">
        <f t="shared" si="25"/>
        <v>0</v>
      </c>
      <c r="AD30" s="91">
        <f t="shared" si="26"/>
        <v>0</v>
      </c>
      <c r="AE30" s="91">
        <f t="shared" si="27"/>
        <v>0</v>
      </c>
      <c r="AF30" s="91">
        <f t="shared" si="28"/>
        <v>0</v>
      </c>
      <c r="AG30" s="91">
        <f t="shared" si="29"/>
        <v>0</v>
      </c>
      <c r="AH30" s="91">
        <f t="shared" si="30"/>
        <v>0</v>
      </c>
      <c r="AI30" s="91">
        <f t="shared" si="31"/>
        <v>0</v>
      </c>
      <c r="AJ30" s="91">
        <f t="shared" si="32"/>
        <v>0</v>
      </c>
    </row>
    <row r="31" spans="1:36" x14ac:dyDescent="0.2">
      <c r="A31" s="84">
        <f>IF('Evidenca prisotnosti'!$B30="","",'Evidenca prisotnosti'!$B30)</f>
        <v>39838</v>
      </c>
      <c r="B31" s="36">
        <f>IF($A31="","",IF('Evidenca prisotnosti'!$A30=1,0,1))</f>
        <v>0</v>
      </c>
      <c r="C31" s="36">
        <f t="shared" si="16"/>
        <v>1</v>
      </c>
      <c r="D31" s="36">
        <f t="shared" si="17"/>
        <v>0</v>
      </c>
      <c r="E31" s="36">
        <f t="shared" si="18"/>
        <v>0</v>
      </c>
      <c r="F31" s="36">
        <f t="shared" si="19"/>
        <v>0</v>
      </c>
      <c r="G31" s="37">
        <f>IF($A31="","",IF('Evidenca prisotnosti'!$J30=0,0,'Evidenca prisotnosti'!$J30))</f>
        <v>0</v>
      </c>
      <c r="H31" s="37">
        <f>IF($A31="","",IF('Evidenca prisotnosti'!$K30=0,0,'Evidenca prisotnosti'!$K30))</f>
        <v>0</v>
      </c>
      <c r="I31" s="36">
        <f t="shared" si="5"/>
        <v>0</v>
      </c>
      <c r="J31" s="36">
        <f t="shared" si="6"/>
        <v>0</v>
      </c>
      <c r="K31" s="36">
        <f t="shared" si="7"/>
        <v>0</v>
      </c>
      <c r="L31" s="91">
        <f t="shared" si="20"/>
        <v>0</v>
      </c>
      <c r="M31" s="91">
        <f t="shared" si="21"/>
        <v>0</v>
      </c>
      <c r="N31" s="91">
        <f t="shared" si="22"/>
        <v>0</v>
      </c>
      <c r="O31" s="37">
        <f>IF($A31="","",IF('Evidenca prisotnosti'!$L30=0,0,'Evidenca prisotnosti'!$L30))</f>
        <v>0</v>
      </c>
      <c r="P31" s="38">
        <f>IF($A31="","",IF('Evidenca prisotnosti'!$I30=0,0,'Evidenca prisotnosti'!$I30))</f>
        <v>0</v>
      </c>
      <c r="Q31" s="36">
        <f t="shared" si="34"/>
        <v>0</v>
      </c>
      <c r="R31" s="36">
        <f t="shared" si="34"/>
        <v>0</v>
      </c>
      <c r="S31" s="36">
        <f t="shared" si="34"/>
        <v>0</v>
      </c>
      <c r="T31" s="36">
        <f t="shared" si="34"/>
        <v>0</v>
      </c>
      <c r="U31" s="36">
        <f t="shared" si="34"/>
        <v>0</v>
      </c>
      <c r="V31" s="36">
        <f t="shared" si="10"/>
        <v>0</v>
      </c>
      <c r="W31" s="36">
        <f t="shared" si="11"/>
        <v>0</v>
      </c>
      <c r="X31" s="36">
        <f t="shared" si="12"/>
        <v>0</v>
      </c>
      <c r="Y31" s="36">
        <f t="shared" si="13"/>
        <v>0</v>
      </c>
      <c r="Z31" s="36">
        <f t="shared" si="14"/>
        <v>0</v>
      </c>
      <c r="AA31" s="91">
        <f t="shared" si="23"/>
        <v>0</v>
      </c>
      <c r="AB31" s="91">
        <f t="shared" si="24"/>
        <v>0</v>
      </c>
      <c r="AC31" s="91">
        <f t="shared" si="25"/>
        <v>0</v>
      </c>
      <c r="AD31" s="91">
        <f t="shared" si="26"/>
        <v>0</v>
      </c>
      <c r="AE31" s="91">
        <f t="shared" si="27"/>
        <v>0</v>
      </c>
      <c r="AF31" s="91">
        <f t="shared" si="28"/>
        <v>0</v>
      </c>
      <c r="AG31" s="91">
        <f t="shared" si="29"/>
        <v>0</v>
      </c>
      <c r="AH31" s="91">
        <f t="shared" si="30"/>
        <v>0</v>
      </c>
      <c r="AI31" s="91">
        <f t="shared" si="31"/>
        <v>0</v>
      </c>
      <c r="AJ31" s="91">
        <f t="shared" si="32"/>
        <v>0</v>
      </c>
    </row>
    <row r="32" spans="1:36" x14ac:dyDescent="0.2">
      <c r="A32" s="84">
        <f>IF('Evidenca prisotnosti'!$B31="","",'Evidenca prisotnosti'!$B31)</f>
        <v>39839</v>
      </c>
      <c r="B32" s="36">
        <f>IF($A32="","",IF('Evidenca prisotnosti'!$A31=1,0,1))</f>
        <v>0</v>
      </c>
      <c r="C32" s="36">
        <f t="shared" si="16"/>
        <v>0</v>
      </c>
      <c r="D32" s="36">
        <f t="shared" si="17"/>
        <v>1</v>
      </c>
      <c r="E32" s="36">
        <f t="shared" si="18"/>
        <v>0</v>
      </c>
      <c r="F32" s="36">
        <f t="shared" si="19"/>
        <v>0</v>
      </c>
      <c r="G32" s="37">
        <f>IF($A32="","",IF('Evidenca prisotnosti'!$J31=0,0,'Evidenca prisotnosti'!$J31))</f>
        <v>0</v>
      </c>
      <c r="H32" s="37">
        <f>IF($A32="","",IF('Evidenca prisotnosti'!$K31=0,0,'Evidenca prisotnosti'!$K31))</f>
        <v>0</v>
      </c>
      <c r="I32" s="36">
        <f t="shared" si="5"/>
        <v>0</v>
      </c>
      <c r="J32" s="36">
        <f t="shared" si="6"/>
        <v>0</v>
      </c>
      <c r="K32" s="36">
        <f t="shared" si="7"/>
        <v>0</v>
      </c>
      <c r="L32" s="91">
        <f t="shared" si="20"/>
        <v>0</v>
      </c>
      <c r="M32" s="91">
        <f t="shared" si="21"/>
        <v>0</v>
      </c>
      <c r="N32" s="91">
        <f t="shared" si="22"/>
        <v>0</v>
      </c>
      <c r="O32" s="37">
        <f>IF($A32="","",IF('Evidenca prisotnosti'!$L31=0,0,'Evidenca prisotnosti'!$L31))</f>
        <v>0</v>
      </c>
      <c r="P32" s="38">
        <f>IF($A32="","",IF('Evidenca prisotnosti'!$I31=0,0,'Evidenca prisotnosti'!$I31))</f>
        <v>0</v>
      </c>
      <c r="Q32" s="36">
        <f t="shared" si="34"/>
        <v>0</v>
      </c>
      <c r="R32" s="36">
        <f t="shared" si="34"/>
        <v>0</v>
      </c>
      <c r="S32" s="36">
        <f t="shared" si="34"/>
        <v>0</v>
      </c>
      <c r="T32" s="36">
        <f t="shared" si="34"/>
        <v>0</v>
      </c>
      <c r="U32" s="36">
        <f t="shared" si="34"/>
        <v>0</v>
      </c>
      <c r="V32" s="36">
        <f t="shared" si="10"/>
        <v>0</v>
      </c>
      <c r="W32" s="36">
        <f t="shared" si="11"/>
        <v>0</v>
      </c>
      <c r="X32" s="36">
        <f t="shared" si="12"/>
        <v>0</v>
      </c>
      <c r="Y32" s="36">
        <f t="shared" si="13"/>
        <v>0</v>
      </c>
      <c r="Z32" s="36">
        <f t="shared" si="14"/>
        <v>0</v>
      </c>
      <c r="AA32" s="91">
        <f t="shared" si="23"/>
        <v>0</v>
      </c>
      <c r="AB32" s="91">
        <f t="shared" si="24"/>
        <v>0</v>
      </c>
      <c r="AC32" s="91">
        <f t="shared" si="25"/>
        <v>0</v>
      </c>
      <c r="AD32" s="91">
        <f t="shared" si="26"/>
        <v>0</v>
      </c>
      <c r="AE32" s="91">
        <f t="shared" si="27"/>
        <v>0</v>
      </c>
      <c r="AF32" s="91">
        <f t="shared" si="28"/>
        <v>0</v>
      </c>
      <c r="AG32" s="91">
        <f t="shared" si="29"/>
        <v>0</v>
      </c>
      <c r="AH32" s="91">
        <f t="shared" si="30"/>
        <v>0</v>
      </c>
      <c r="AI32" s="91">
        <f t="shared" si="31"/>
        <v>0</v>
      </c>
      <c r="AJ32" s="91">
        <f t="shared" si="32"/>
        <v>0</v>
      </c>
    </row>
    <row r="33" spans="1:36" x14ac:dyDescent="0.2">
      <c r="A33" s="84">
        <f>IF('Evidenca prisotnosti'!$B32="","",'Evidenca prisotnosti'!$B32)</f>
        <v>39840</v>
      </c>
      <c r="B33" s="36">
        <f>IF($A33="","",IF('Evidenca prisotnosti'!$A32=1,0,1))</f>
        <v>0</v>
      </c>
      <c r="C33" s="36">
        <f t="shared" si="16"/>
        <v>0</v>
      </c>
      <c r="D33" s="36">
        <f t="shared" si="17"/>
        <v>0</v>
      </c>
      <c r="E33" s="36">
        <f t="shared" si="18"/>
        <v>1</v>
      </c>
      <c r="F33" s="36">
        <f t="shared" si="19"/>
        <v>0</v>
      </c>
      <c r="G33" s="37">
        <f>IF($A33="","",IF('Evidenca prisotnosti'!$J32=0,0,'Evidenca prisotnosti'!$J32))</f>
        <v>0</v>
      </c>
      <c r="H33" s="37">
        <f>IF($A33="","",IF('Evidenca prisotnosti'!$K32=0,0,'Evidenca prisotnosti'!$K32))</f>
        <v>0</v>
      </c>
      <c r="I33" s="36">
        <f t="shared" si="5"/>
        <v>0</v>
      </c>
      <c r="J33" s="36">
        <f t="shared" si="6"/>
        <v>0</v>
      </c>
      <c r="K33" s="36">
        <f t="shared" si="7"/>
        <v>0</v>
      </c>
      <c r="L33" s="91">
        <f t="shared" si="20"/>
        <v>0</v>
      </c>
      <c r="M33" s="91">
        <f t="shared" si="21"/>
        <v>0</v>
      </c>
      <c r="N33" s="91">
        <f t="shared" si="22"/>
        <v>0</v>
      </c>
      <c r="O33" s="37">
        <f>IF($A33="","",IF('Evidenca prisotnosti'!$L32=0,0,'Evidenca prisotnosti'!$L32))</f>
        <v>0</v>
      </c>
      <c r="P33" s="38">
        <f>IF($A33="","",IF('Evidenca prisotnosti'!$I32=0,0,'Evidenca prisotnosti'!$I32))</f>
        <v>0</v>
      </c>
      <c r="Q33" s="36">
        <f t="shared" si="34"/>
        <v>0</v>
      </c>
      <c r="R33" s="36">
        <f t="shared" si="34"/>
        <v>0</v>
      </c>
      <c r="S33" s="36">
        <f t="shared" si="34"/>
        <v>0</v>
      </c>
      <c r="T33" s="36">
        <f t="shared" si="34"/>
        <v>0</v>
      </c>
      <c r="U33" s="36">
        <f t="shared" si="34"/>
        <v>0</v>
      </c>
      <c r="V33" s="36">
        <f t="shared" si="10"/>
        <v>0</v>
      </c>
      <c r="W33" s="36">
        <f t="shared" si="11"/>
        <v>0</v>
      </c>
      <c r="X33" s="36">
        <f t="shared" si="12"/>
        <v>0</v>
      </c>
      <c r="Y33" s="36">
        <f t="shared" si="13"/>
        <v>0</v>
      </c>
      <c r="Z33" s="36">
        <f t="shared" si="14"/>
        <v>0</v>
      </c>
      <c r="AA33" s="91">
        <f t="shared" si="23"/>
        <v>0</v>
      </c>
      <c r="AB33" s="91">
        <f t="shared" si="24"/>
        <v>0</v>
      </c>
      <c r="AC33" s="91">
        <f t="shared" si="25"/>
        <v>0</v>
      </c>
      <c r="AD33" s="91">
        <f t="shared" si="26"/>
        <v>0</v>
      </c>
      <c r="AE33" s="91">
        <f t="shared" si="27"/>
        <v>0</v>
      </c>
      <c r="AF33" s="91">
        <f t="shared" si="28"/>
        <v>0</v>
      </c>
      <c r="AG33" s="91">
        <f t="shared" si="29"/>
        <v>0</v>
      </c>
      <c r="AH33" s="91">
        <f t="shared" si="30"/>
        <v>0</v>
      </c>
      <c r="AI33" s="91">
        <f t="shared" si="31"/>
        <v>0</v>
      </c>
      <c r="AJ33" s="91">
        <f t="shared" si="32"/>
        <v>0</v>
      </c>
    </row>
    <row r="34" spans="1:36" x14ac:dyDescent="0.2">
      <c r="A34" s="84">
        <f>IF('Evidenca prisotnosti'!$B33="","",'Evidenca prisotnosti'!$B33)</f>
        <v>39841</v>
      </c>
      <c r="B34" s="36">
        <f>IF($A34="","",IF('Evidenca prisotnosti'!$A33=1,0,1))</f>
        <v>0</v>
      </c>
      <c r="C34" s="36">
        <f t="shared" si="16"/>
        <v>0</v>
      </c>
      <c r="D34" s="36">
        <f t="shared" si="17"/>
        <v>0</v>
      </c>
      <c r="E34" s="36">
        <f t="shared" si="18"/>
        <v>1</v>
      </c>
      <c r="F34" s="36">
        <f t="shared" si="19"/>
        <v>0</v>
      </c>
      <c r="G34" s="37">
        <f>IF($A34="","",IF('Evidenca prisotnosti'!$J33=0,0,'Evidenca prisotnosti'!$J33))</f>
        <v>0</v>
      </c>
      <c r="H34" s="37">
        <f>IF($A34="","",IF('Evidenca prisotnosti'!$K33=0,0,'Evidenca prisotnosti'!$K33))</f>
        <v>0</v>
      </c>
      <c r="I34" s="36">
        <f t="shared" si="5"/>
        <v>0</v>
      </c>
      <c r="J34" s="36">
        <f t="shared" si="6"/>
        <v>0</v>
      </c>
      <c r="K34" s="36">
        <f t="shared" si="7"/>
        <v>0</v>
      </c>
      <c r="L34" s="91">
        <f t="shared" si="20"/>
        <v>0</v>
      </c>
      <c r="M34" s="91">
        <f t="shared" si="21"/>
        <v>0</v>
      </c>
      <c r="N34" s="91">
        <f t="shared" si="22"/>
        <v>0</v>
      </c>
      <c r="O34" s="37">
        <f>IF($A34="","",IF('Evidenca prisotnosti'!$L33=0,0,'Evidenca prisotnosti'!$L33))</f>
        <v>0</v>
      </c>
      <c r="P34" s="38">
        <f>IF($A34="","",IF('Evidenca prisotnosti'!$I33=0,0,'Evidenca prisotnosti'!$I33))</f>
        <v>0</v>
      </c>
      <c r="Q34" s="36">
        <f t="shared" si="34"/>
        <v>0</v>
      </c>
      <c r="R34" s="36">
        <f t="shared" si="34"/>
        <v>0</v>
      </c>
      <c r="S34" s="36">
        <f t="shared" si="34"/>
        <v>0</v>
      </c>
      <c r="T34" s="36">
        <f t="shared" si="34"/>
        <v>0</v>
      </c>
      <c r="U34" s="36">
        <f t="shared" si="34"/>
        <v>0</v>
      </c>
      <c r="V34" s="36">
        <f t="shared" si="10"/>
        <v>0</v>
      </c>
      <c r="W34" s="36">
        <f t="shared" si="11"/>
        <v>0</v>
      </c>
      <c r="X34" s="36">
        <f t="shared" si="12"/>
        <v>0</v>
      </c>
      <c r="Y34" s="36">
        <f t="shared" si="13"/>
        <v>0</v>
      </c>
      <c r="Z34" s="36">
        <f t="shared" si="14"/>
        <v>0</v>
      </c>
      <c r="AA34" s="91">
        <f t="shared" si="23"/>
        <v>0</v>
      </c>
      <c r="AB34" s="91">
        <f t="shared" si="24"/>
        <v>0</v>
      </c>
      <c r="AC34" s="91">
        <f t="shared" si="25"/>
        <v>0</v>
      </c>
      <c r="AD34" s="91">
        <f t="shared" si="26"/>
        <v>0</v>
      </c>
      <c r="AE34" s="91">
        <f t="shared" si="27"/>
        <v>0</v>
      </c>
      <c r="AF34" s="91">
        <f t="shared" si="28"/>
        <v>0</v>
      </c>
      <c r="AG34" s="91">
        <f t="shared" si="29"/>
        <v>0</v>
      </c>
      <c r="AH34" s="91">
        <f t="shared" si="30"/>
        <v>0</v>
      </c>
      <c r="AI34" s="91">
        <f t="shared" si="31"/>
        <v>0</v>
      </c>
      <c r="AJ34" s="91">
        <f t="shared" si="32"/>
        <v>0</v>
      </c>
    </row>
    <row r="35" spans="1:36" x14ac:dyDescent="0.2">
      <c r="A35" s="84">
        <f>IF('Evidenca prisotnosti'!$B34="","",'Evidenca prisotnosti'!$B34)</f>
        <v>39842</v>
      </c>
      <c r="B35" s="36">
        <f>IF($A35="","",IF('Evidenca prisotnosti'!$A34=1,0,1))</f>
        <v>0</v>
      </c>
      <c r="C35" s="36">
        <f t="shared" si="16"/>
        <v>0</v>
      </c>
      <c r="D35" s="36">
        <f t="shared" si="17"/>
        <v>0</v>
      </c>
      <c r="E35" s="36">
        <f t="shared" si="18"/>
        <v>1</v>
      </c>
      <c r="F35" s="36">
        <f t="shared" si="19"/>
        <v>0</v>
      </c>
      <c r="G35" s="37">
        <f>IF($A35="","",IF('Evidenca prisotnosti'!$J34=0,0,'Evidenca prisotnosti'!$J34))</f>
        <v>0</v>
      </c>
      <c r="H35" s="37">
        <f>IF($A35="","",IF('Evidenca prisotnosti'!$K34=0,0,'Evidenca prisotnosti'!$K34))</f>
        <v>0</v>
      </c>
      <c r="I35" s="36">
        <f t="shared" si="5"/>
        <v>0</v>
      </c>
      <c r="J35" s="36">
        <f t="shared" si="6"/>
        <v>0</v>
      </c>
      <c r="K35" s="36">
        <f t="shared" si="7"/>
        <v>0</v>
      </c>
      <c r="L35" s="91">
        <f t="shared" si="20"/>
        <v>0</v>
      </c>
      <c r="M35" s="91">
        <f t="shared" si="21"/>
        <v>0</v>
      </c>
      <c r="N35" s="91">
        <f t="shared" si="22"/>
        <v>0</v>
      </c>
      <c r="O35" s="37">
        <f>IF($A35="","",IF('Evidenca prisotnosti'!$L34=0,0,'Evidenca prisotnosti'!$L34))</f>
        <v>0</v>
      </c>
      <c r="P35" s="38">
        <f>IF($A35="","",IF('Evidenca prisotnosti'!$I34=0,0,'Evidenca prisotnosti'!$I34))</f>
        <v>0</v>
      </c>
      <c r="Q35" s="36">
        <f t="shared" si="34"/>
        <v>0</v>
      </c>
      <c r="R35" s="36">
        <f t="shared" si="34"/>
        <v>0</v>
      </c>
      <c r="S35" s="36">
        <f t="shared" si="34"/>
        <v>0</v>
      </c>
      <c r="T35" s="36">
        <f t="shared" si="34"/>
        <v>0</v>
      </c>
      <c r="U35" s="36">
        <f t="shared" si="34"/>
        <v>0</v>
      </c>
      <c r="V35" s="36">
        <f t="shared" si="10"/>
        <v>0</v>
      </c>
      <c r="W35" s="36">
        <f t="shared" si="11"/>
        <v>0</v>
      </c>
      <c r="X35" s="36">
        <f t="shared" si="12"/>
        <v>0</v>
      </c>
      <c r="Y35" s="36">
        <f t="shared" si="13"/>
        <v>0</v>
      </c>
      <c r="Z35" s="36">
        <f t="shared" si="14"/>
        <v>0</v>
      </c>
      <c r="AA35" s="91">
        <f t="shared" si="23"/>
        <v>0</v>
      </c>
      <c r="AB35" s="91">
        <f t="shared" si="24"/>
        <v>0</v>
      </c>
      <c r="AC35" s="91">
        <f t="shared" si="25"/>
        <v>0</v>
      </c>
      <c r="AD35" s="91">
        <f t="shared" si="26"/>
        <v>0</v>
      </c>
      <c r="AE35" s="91">
        <f t="shared" si="27"/>
        <v>0</v>
      </c>
      <c r="AF35" s="91">
        <f t="shared" si="28"/>
        <v>0</v>
      </c>
      <c r="AG35" s="91">
        <f t="shared" si="29"/>
        <v>0</v>
      </c>
      <c r="AH35" s="91">
        <f t="shared" si="30"/>
        <v>0</v>
      </c>
      <c r="AI35" s="91">
        <f t="shared" si="31"/>
        <v>0</v>
      </c>
      <c r="AJ35" s="91">
        <f t="shared" si="32"/>
        <v>0</v>
      </c>
    </row>
    <row r="36" spans="1:36" x14ac:dyDescent="0.2">
      <c r="A36" s="84">
        <f>IF('Evidenca prisotnosti'!$B35="","",'Evidenca prisotnosti'!$B35)</f>
        <v>39843</v>
      </c>
      <c r="B36" s="36">
        <f>IF($A36="","",IF('Evidenca prisotnosti'!$A35=1,0,1))</f>
        <v>0</v>
      </c>
      <c r="C36" s="36">
        <f t="shared" si="16"/>
        <v>0</v>
      </c>
      <c r="D36" s="36">
        <f t="shared" si="17"/>
        <v>0</v>
      </c>
      <c r="E36" s="36">
        <f t="shared" si="18"/>
        <v>1</v>
      </c>
      <c r="F36" s="36">
        <f t="shared" si="19"/>
        <v>0</v>
      </c>
      <c r="G36" s="37">
        <f>IF($A36="","",IF('Evidenca prisotnosti'!$J35=0,0,'Evidenca prisotnosti'!$J35))</f>
        <v>0</v>
      </c>
      <c r="H36" s="37">
        <f>IF($A36="","",IF('Evidenca prisotnosti'!$K35=0,0,'Evidenca prisotnosti'!$K35))</f>
        <v>0</v>
      </c>
      <c r="I36" s="36">
        <f t="shared" si="5"/>
        <v>0</v>
      </c>
      <c r="J36" s="36">
        <f t="shared" si="6"/>
        <v>0</v>
      </c>
      <c r="K36" s="36">
        <f t="shared" si="7"/>
        <v>0</v>
      </c>
      <c r="L36" s="91">
        <f t="shared" si="20"/>
        <v>0</v>
      </c>
      <c r="M36" s="91">
        <f t="shared" si="21"/>
        <v>0</v>
      </c>
      <c r="N36" s="91">
        <f t="shared" si="22"/>
        <v>0</v>
      </c>
      <c r="O36" s="37">
        <f>IF($A36="","",IF('Evidenca prisotnosti'!$L35=0,0,'Evidenca prisotnosti'!$L35))</f>
        <v>0</v>
      </c>
      <c r="P36" s="38">
        <f>IF($A36="","",IF('Evidenca prisotnosti'!$I35=0,0,'Evidenca prisotnosti'!$I35))</f>
        <v>0</v>
      </c>
      <c r="Q36" s="36">
        <f t="shared" si="34"/>
        <v>0</v>
      </c>
      <c r="R36" s="36">
        <f t="shared" si="34"/>
        <v>0</v>
      </c>
      <c r="S36" s="36">
        <f t="shared" si="34"/>
        <v>0</v>
      </c>
      <c r="T36" s="36">
        <f t="shared" si="34"/>
        <v>0</v>
      </c>
      <c r="U36" s="36">
        <f t="shared" si="34"/>
        <v>0</v>
      </c>
      <c r="V36" s="36">
        <f t="shared" si="10"/>
        <v>0</v>
      </c>
      <c r="W36" s="36">
        <f t="shared" si="11"/>
        <v>0</v>
      </c>
      <c r="X36" s="36">
        <f t="shared" si="12"/>
        <v>0</v>
      </c>
      <c r="Y36" s="36">
        <f t="shared" si="13"/>
        <v>0</v>
      </c>
      <c r="Z36" s="36">
        <f t="shared" si="14"/>
        <v>0</v>
      </c>
      <c r="AA36" s="91">
        <f t="shared" si="23"/>
        <v>0</v>
      </c>
      <c r="AB36" s="91">
        <f t="shared" si="24"/>
        <v>0</v>
      </c>
      <c r="AC36" s="91">
        <f t="shared" si="25"/>
        <v>0</v>
      </c>
      <c r="AD36" s="91">
        <f t="shared" si="26"/>
        <v>0</v>
      </c>
      <c r="AE36" s="91">
        <f t="shared" si="27"/>
        <v>0</v>
      </c>
      <c r="AF36" s="91">
        <f t="shared" si="28"/>
        <v>0</v>
      </c>
      <c r="AG36" s="91">
        <f t="shared" si="29"/>
        <v>0</v>
      </c>
      <c r="AH36" s="91">
        <f t="shared" si="30"/>
        <v>0</v>
      </c>
      <c r="AI36" s="91">
        <f t="shared" si="31"/>
        <v>0</v>
      </c>
      <c r="AJ36" s="91">
        <f t="shared" si="32"/>
        <v>0</v>
      </c>
    </row>
  </sheetData>
  <sheetProtection password="85E3" sheet="1" objects="1" scenarios="1"/>
  <conditionalFormatting sqref="B6:E36 O6:X36 G6:H36">
    <cfRule type="cellIs" dxfId="17" priority="22" operator="equal">
      <formula>0</formula>
    </cfRule>
  </conditionalFormatting>
  <conditionalFormatting sqref="B4:E4 Q4:U4 O4 W4 Y4 G4:H4">
    <cfRule type="cellIs" dxfId="16" priority="21" operator="notEqual">
      <formula>0</formula>
    </cfRule>
  </conditionalFormatting>
  <conditionalFormatting sqref="F6:F36">
    <cfRule type="cellIs" dxfId="15" priority="20" operator="equal">
      <formula>0</formula>
    </cfRule>
  </conditionalFormatting>
  <conditionalFormatting sqref="F4">
    <cfRule type="cellIs" dxfId="14" priority="19" operator="notEqual">
      <formula>0</formula>
    </cfRule>
  </conditionalFormatting>
  <conditionalFormatting sqref="I4:K4">
    <cfRule type="cellIs" dxfId="13" priority="17" operator="notEqual">
      <formula>0</formula>
    </cfRule>
  </conditionalFormatting>
  <conditionalFormatting sqref="I6:K36">
    <cfRule type="cellIs" dxfId="12" priority="16" operator="equal">
      <formula>0</formula>
    </cfRule>
  </conditionalFormatting>
  <conditionalFormatting sqref="Y6:Z36">
    <cfRule type="cellIs" dxfId="11" priority="9" operator="equal">
      <formula>0</formula>
    </cfRule>
  </conditionalFormatting>
  <conditionalFormatting sqref="V4">
    <cfRule type="cellIs" dxfId="10" priority="14" operator="notEqual">
      <formula>0</formula>
    </cfRule>
  </conditionalFormatting>
  <conditionalFormatting sqref="X4">
    <cfRule type="cellIs" dxfId="9" priority="12" operator="notEqual">
      <formula>0</formula>
    </cfRule>
  </conditionalFormatting>
  <conditionalFormatting sqref="Z4">
    <cfRule type="cellIs" dxfId="8" priority="10" operator="notEqual">
      <formula>0</formula>
    </cfRule>
  </conditionalFormatting>
  <conditionalFormatting sqref="AA6:AJ36">
    <cfRule type="cellIs" dxfId="7" priority="8" operator="equal">
      <formula>0</formula>
    </cfRule>
  </conditionalFormatting>
  <conditionalFormatting sqref="AA4:AE4 AG4 AI4">
    <cfRule type="cellIs" dxfId="6" priority="7" operator="notEqual">
      <formula>0</formula>
    </cfRule>
  </conditionalFormatting>
  <conditionalFormatting sqref="L6:N36">
    <cfRule type="cellIs" dxfId="5" priority="1" operator="equal">
      <formula>0</formula>
    </cfRule>
  </conditionalFormatting>
  <conditionalFormatting sqref="AF4">
    <cfRule type="cellIs" dxfId="4" priority="6" operator="notEqual">
      <formula>0</formula>
    </cfRule>
  </conditionalFormatting>
  <conditionalFormatting sqref="AH4">
    <cfRule type="cellIs" dxfId="3" priority="5" operator="notEqual">
      <formula>0</formula>
    </cfRule>
  </conditionalFormatting>
  <conditionalFormatting sqref="AJ4">
    <cfRule type="cellIs" dxfId="2" priority="4" operator="notEqual">
      <formula>0</formula>
    </cfRule>
  </conditionalFormatting>
  <conditionalFormatting sqref="L4:N4">
    <cfRule type="cellIs" dxfId="1" priority="2" operator="not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-0.249977111117893"/>
  </sheetPr>
  <dimension ref="A1:AP36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65" sqref="F65"/>
    </sheetView>
  </sheetViews>
  <sheetFormatPr defaultRowHeight="11.25" x14ac:dyDescent="0.2"/>
  <cols>
    <col min="1" max="1" width="14" style="134" customWidth="1"/>
    <col min="2" max="2" width="5.625" style="90" customWidth="1"/>
    <col min="3" max="6" width="6.25" style="90" customWidth="1"/>
    <col min="7" max="7" width="6" style="90" customWidth="1"/>
    <col min="8" max="8" width="6" style="56" bestFit="1" customWidth="1"/>
    <col min="9" max="9" width="4.625" style="56" customWidth="1"/>
    <col min="10" max="10" width="6" style="56" customWidth="1"/>
    <col min="11" max="11" width="5.375" style="90" customWidth="1"/>
    <col min="12" max="12" width="7.25" style="56" customWidth="1"/>
    <col min="13" max="13" width="5.875" style="56" customWidth="1"/>
    <col min="14" max="14" width="5.875" style="56" bestFit="1" customWidth="1"/>
    <col min="15" max="41" width="4.25" style="56" customWidth="1"/>
    <col min="42" max="42" width="6.25" style="56" customWidth="1"/>
    <col min="43" max="16384" width="9" style="56"/>
  </cols>
  <sheetData>
    <row r="1" spans="1:42" x14ac:dyDescent="0.2">
      <c r="A1" s="105" t="s">
        <v>104</v>
      </c>
      <c r="B1" s="138">
        <v>0</v>
      </c>
    </row>
    <row r="2" spans="1:42" x14ac:dyDescent="0.2">
      <c r="A2" s="105" t="s">
        <v>105</v>
      </c>
      <c r="B2" s="138">
        <v>1</v>
      </c>
    </row>
    <row r="3" spans="1:42" x14ac:dyDescent="0.2">
      <c r="A3" s="90"/>
    </row>
    <row r="4" spans="1:42" s="58" customFormat="1" x14ac:dyDescent="0.2">
      <c r="B4" s="147">
        <v>1</v>
      </c>
      <c r="C4" s="147">
        <v>1</v>
      </c>
      <c r="D4" s="147">
        <v>2</v>
      </c>
      <c r="E4" s="147">
        <v>2</v>
      </c>
      <c r="F4" s="147">
        <v>3</v>
      </c>
      <c r="G4" s="147">
        <v>3</v>
      </c>
      <c r="O4" s="147">
        <v>1</v>
      </c>
      <c r="P4" s="147">
        <v>1</v>
      </c>
      <c r="R4" s="147">
        <v>1</v>
      </c>
      <c r="S4" s="147">
        <v>2</v>
      </c>
      <c r="U4" s="147">
        <v>1</v>
      </c>
      <c r="V4" s="147">
        <v>2</v>
      </c>
      <c r="X4" s="147">
        <v>1</v>
      </c>
      <c r="Y4" s="147">
        <v>3</v>
      </c>
      <c r="AA4" s="147">
        <v>1</v>
      </c>
      <c r="AB4" s="147">
        <v>3</v>
      </c>
      <c r="AD4" s="147">
        <v>2</v>
      </c>
      <c r="AE4" s="147">
        <v>2</v>
      </c>
      <c r="AG4" s="147">
        <v>2</v>
      </c>
      <c r="AH4" s="147">
        <v>3</v>
      </c>
      <c r="AJ4" s="147">
        <v>2</v>
      </c>
      <c r="AK4" s="147">
        <v>3</v>
      </c>
      <c r="AM4" s="147">
        <v>3</v>
      </c>
      <c r="AN4" s="147">
        <v>3</v>
      </c>
    </row>
    <row r="5" spans="1:42" s="64" customFormat="1" ht="25.5" customHeight="1" x14ac:dyDescent="0.2">
      <c r="A5" s="83" t="s">
        <v>21</v>
      </c>
      <c r="B5" s="135" t="s">
        <v>0</v>
      </c>
      <c r="C5" s="135" t="s">
        <v>1</v>
      </c>
      <c r="D5" s="135" t="s">
        <v>0</v>
      </c>
      <c r="E5" s="135" t="s">
        <v>1</v>
      </c>
      <c r="F5" s="135" t="s">
        <v>0</v>
      </c>
      <c r="G5" s="135" t="s">
        <v>1</v>
      </c>
      <c r="H5" s="136" t="s">
        <v>97</v>
      </c>
      <c r="I5" s="136" t="s">
        <v>98</v>
      </c>
      <c r="J5" s="137" t="s">
        <v>99</v>
      </c>
      <c r="K5" s="137" t="s">
        <v>100</v>
      </c>
      <c r="L5" s="140" t="s">
        <v>101</v>
      </c>
      <c r="M5" s="140" t="s">
        <v>102</v>
      </c>
      <c r="N5" s="140" t="s">
        <v>103</v>
      </c>
      <c r="O5" s="109" t="str">
        <f>B5</f>
        <v>PRI</v>
      </c>
      <c r="P5" s="109" t="str">
        <f>C5</f>
        <v>ODH</v>
      </c>
      <c r="Q5" s="144" t="s">
        <v>112</v>
      </c>
      <c r="R5" s="109" t="str">
        <f>B5</f>
        <v>PRI</v>
      </c>
      <c r="S5" s="109" t="str">
        <f>D5</f>
        <v>PRI</v>
      </c>
      <c r="T5" s="144" t="s">
        <v>112</v>
      </c>
      <c r="U5" s="109" t="str">
        <f>B5</f>
        <v>PRI</v>
      </c>
      <c r="V5" s="109" t="str">
        <f>E5</f>
        <v>ODH</v>
      </c>
      <c r="W5" s="144" t="s">
        <v>112</v>
      </c>
      <c r="X5" s="109" t="str">
        <f>B5</f>
        <v>PRI</v>
      </c>
      <c r="Y5" s="109" t="str">
        <f>F5</f>
        <v>PRI</v>
      </c>
      <c r="Z5" s="144" t="s">
        <v>112</v>
      </c>
      <c r="AA5" s="109" t="str">
        <f>B5</f>
        <v>PRI</v>
      </c>
      <c r="AB5" s="109" t="str">
        <f>G5</f>
        <v>ODH</v>
      </c>
      <c r="AC5" s="144" t="s">
        <v>112</v>
      </c>
      <c r="AD5" s="142" t="str">
        <f>D5</f>
        <v>PRI</v>
      </c>
      <c r="AE5" s="142" t="str">
        <f>E5</f>
        <v>ODH</v>
      </c>
      <c r="AF5" s="144" t="s">
        <v>112</v>
      </c>
      <c r="AG5" s="142" t="str">
        <f>D5</f>
        <v>PRI</v>
      </c>
      <c r="AH5" s="142" t="str">
        <f>F5</f>
        <v>PRI</v>
      </c>
      <c r="AI5" s="144" t="s">
        <v>112</v>
      </c>
      <c r="AJ5" s="142" t="str">
        <f>D5</f>
        <v>PRI</v>
      </c>
      <c r="AK5" s="142" t="str">
        <f>G5</f>
        <v>ODH</v>
      </c>
      <c r="AL5" s="144" t="s">
        <v>112</v>
      </c>
      <c r="AM5" s="145" t="str">
        <f>F5</f>
        <v>PRI</v>
      </c>
      <c r="AN5" s="145" t="str">
        <f>G5</f>
        <v>ODH</v>
      </c>
      <c r="AO5" s="144" t="s">
        <v>112</v>
      </c>
      <c r="AP5" s="143" t="s">
        <v>112</v>
      </c>
    </row>
    <row r="6" spans="1:42" x14ac:dyDescent="0.2">
      <c r="A6" s="133">
        <f>IF('Evidenca prisotnosti'!$B5="","",'Evidenca prisotnosti'!$B5)</f>
        <v>39813</v>
      </c>
      <c r="B6" s="138" t="str">
        <f>IF($A6="","",IF('Evidenca prisotnosti'!$C5="","",'Evidenca prisotnosti'!$C5))</f>
        <v/>
      </c>
      <c r="C6" s="138" t="str">
        <f>IF($A6="","",IF('Evidenca prisotnosti'!D5="","",'Evidenca prisotnosti'!D5))</f>
        <v/>
      </c>
      <c r="D6" s="138" t="str">
        <f>IF($A6="","",IF('Evidenca prisotnosti'!E5="","",'Evidenca prisotnosti'!E5))</f>
        <v/>
      </c>
      <c r="E6" s="138" t="str">
        <f>IF($A6="","",IF('Evidenca prisotnosti'!F5="","",'Evidenca prisotnosti'!F5))</f>
        <v/>
      </c>
      <c r="F6" s="138" t="str">
        <f>IF($A6="","",IF('Evidenca prisotnosti'!G5="","",'Evidenca prisotnosti'!G5))</f>
        <v/>
      </c>
      <c r="G6" s="138" t="str">
        <f>IF($A6="","",IF('Evidenca prisotnosti'!H5="","",'Evidenca prisotnosti'!H5))</f>
        <v/>
      </c>
      <c r="H6" s="139" t="str">
        <f>IF($A6="","",IF($B6="",IF($C6="",IF($D6="",IF($E6="",IF($F6="",IF($G6="","",$G$5),$F$5),$E$5),$D$5),$C$5),$B$5))</f>
        <v/>
      </c>
      <c r="I6" s="138" t="str">
        <f>IF($A6="","",IF($B6="",IF($C6="",IF($D6="",IF($E6="",IF($F6="",IF($G6="","",$G6),$F6),$E6),$D6),$C6),$B6))</f>
        <v/>
      </c>
      <c r="J6" s="139" t="str">
        <f>IF($A6="","",IF($G6="",IF($F6="",IF($E6="",IF($D6="",IF($C6="",IF($B6="","",$B$5),$C$5),$D$5),$E$5),$F$5),$G$5))</f>
        <v/>
      </c>
      <c r="K6" s="138" t="str">
        <f>IF($A6="","",IF($G6="",IF($F6="",IF($E6="",IF($D6="",IF($C6="",IF($B6="","",$B6),$C6),$D6),$E6),$F6),$G6))</f>
        <v/>
      </c>
      <c r="L6" s="141" t="str">
        <f>IF(AND($A6&lt;&gt;"",$J6="PRI",$H7="ODH"),"da","")</f>
        <v/>
      </c>
      <c r="M6" s="138">
        <f>IF($A6="","",IF(AND($L5="da",$H6&lt;&gt;""),$I6-$B$1,0))</f>
        <v>0</v>
      </c>
      <c r="N6" s="138">
        <f>IF($A6="","",IF(AND($L6="da",$H7&lt;&gt;""),$B$2-$K6,0))</f>
        <v>0</v>
      </c>
      <c r="O6" s="138" t="str">
        <f>IF($A6="","",IF(AND($B6&lt;&gt;"",$C6&lt;&gt;""),$B6,""))</f>
        <v/>
      </c>
      <c r="P6" s="138" t="str">
        <f>IF($A6="","",IF(AND($B6&lt;&gt;"",$C6&lt;&gt;""),$C6,""))</f>
        <v/>
      </c>
      <c r="Q6" s="138">
        <f>IF(AND($A6&lt;&gt;"",O6&lt;&gt;""),P6-O6,0)</f>
        <v>0</v>
      </c>
      <c r="R6" s="138" t="str">
        <f>IF($A6="","",IF(AND($B6&lt;&gt;"",$C6="",$D6&lt;&gt;""),$B6,""))</f>
        <v/>
      </c>
      <c r="S6" s="138" t="str">
        <f>IF($A6="","",IF(AND($B6&lt;&gt;"",$C6="",$D6&lt;&gt;""),$D6,""))</f>
        <v/>
      </c>
      <c r="T6" s="138">
        <f>IF(AND($A6&lt;&gt;"",R6&lt;&gt;""),S6-R6,0)</f>
        <v>0</v>
      </c>
      <c r="U6" s="138" t="str">
        <f>IF($A6="","",IF(AND($B6&lt;&gt;"",$C6="",$D6="",$E6&lt;&gt;""),$B6,""))</f>
        <v/>
      </c>
      <c r="V6" s="138" t="str">
        <f>IF($A6="","",IF(AND($B6&lt;&gt;"",$C6="",$D6="",$E6&lt;&gt;""),$E6,""))</f>
        <v/>
      </c>
      <c r="W6" s="138">
        <f>IF(AND($A6&lt;&gt;"",U6&lt;&gt;""),V6-U6,0)</f>
        <v>0</v>
      </c>
      <c r="X6" s="138" t="str">
        <f>IF($A6="","",IF(AND($B6&lt;&gt;"",$C6="",$D6="",$E6="",$F6&lt;&gt;""),$B6,""))</f>
        <v/>
      </c>
      <c r="Y6" s="138" t="str">
        <f>IF($A6="","",IF(AND($B6&lt;&gt;"",$C6="",$D6="",$E6="",$F6&lt;&gt;""),$F6,""))</f>
        <v/>
      </c>
      <c r="Z6" s="138">
        <f>IF(AND($A6&lt;&gt;"",X6&lt;&gt;""),Y6-X6,0)</f>
        <v>0</v>
      </c>
      <c r="AA6" s="138" t="str">
        <f>IF($A6="","",IF(AND($B6&lt;&gt;"",$C6="",$D6="",$E6="",$F6="",$G6&lt;&gt;""),$B6,""))</f>
        <v/>
      </c>
      <c r="AB6" s="138" t="str">
        <f>IF($A6="","",IF(AND($B6&lt;&gt;"",$C6="",$D6="",$E6="",$F6="",$G6&lt;&gt;""),$G6,""))</f>
        <v/>
      </c>
      <c r="AC6" s="138">
        <f>IF(AND($A6&lt;&gt;"",AA6&lt;&gt;""),AB6-AA6,0)</f>
        <v>0</v>
      </c>
      <c r="AD6" s="138" t="str">
        <f>IF($A6="","",IF(AND($D6&lt;&gt;"",$E6&lt;&gt;""),$D6,""))</f>
        <v/>
      </c>
      <c r="AE6" s="138" t="str">
        <f>IF($A6="","",IF(AND($D6&lt;&gt;"",$E6&lt;&gt;""),$E6,""))</f>
        <v/>
      </c>
      <c r="AF6" s="138">
        <f>IF(AND($A6&lt;&gt;"",AD6&lt;&gt;""),AE6-AD6,0)</f>
        <v>0</v>
      </c>
      <c r="AG6" s="138" t="str">
        <f>IF($A6="","",IF(AND($D6&lt;&gt;"",$E6="",$F6&lt;&gt;""),$D6,""))</f>
        <v/>
      </c>
      <c r="AH6" s="138" t="str">
        <f>IF($A6="","",IF(AND($D6&lt;&gt;"",$E6="",$F6&lt;&gt;""),$F6,""))</f>
        <v/>
      </c>
      <c r="AI6" s="138">
        <f>IF(AND($A6&lt;&gt;"",AG6&lt;&gt;""),AH6-AG6,0)</f>
        <v>0</v>
      </c>
      <c r="AJ6" s="138" t="str">
        <f t="shared" ref="AJ6:AJ36" si="0">IF($A6="","",IF(AND($D6&lt;&gt;"",$E6="",$F6="",$G6&lt;&gt;""),$D6,""))</f>
        <v/>
      </c>
      <c r="AK6" s="138" t="str">
        <f>IF($A6="","",IF(AND($D6&lt;&gt;"",$E6="",$F6="",$G6&lt;&gt;""),$G6,""))</f>
        <v/>
      </c>
      <c r="AL6" s="138">
        <f>IF(AND($A6&lt;&gt;"",AJ6&lt;&gt;""),AK6-AJ6,0)</f>
        <v>0</v>
      </c>
      <c r="AM6" s="138" t="str">
        <f>IF($A6="","",IF(AND($F6&lt;&gt;"",$G6&lt;&gt;""),$F6,""))</f>
        <v/>
      </c>
      <c r="AN6" s="138" t="str">
        <f>IF($A6="","",IF(AND($F6&lt;&gt;"",$G6&lt;&gt;""),$G6,""))</f>
        <v/>
      </c>
      <c r="AO6" s="138">
        <f>IF(AND($A6&lt;&gt;"",AM6&lt;&gt;""),AN6-AM6,0)</f>
        <v>0</v>
      </c>
      <c r="AP6" s="138">
        <f>IF($A6="","",Q6+T6+W6+Z6+AC6+AF6+AI6+AL6+AO6+M6+N6)</f>
        <v>0</v>
      </c>
    </row>
    <row r="7" spans="1:42" x14ac:dyDescent="0.2">
      <c r="A7" s="133">
        <f>IF('Evidenca prisotnosti'!$B6="","",'Evidenca prisotnosti'!$B6)</f>
        <v>39814</v>
      </c>
      <c r="B7" s="138" t="str">
        <f>IF($A7="","",IF('Evidenca prisotnosti'!C6="","",'Evidenca prisotnosti'!C6))</f>
        <v/>
      </c>
      <c r="C7" s="138" t="str">
        <f>IF($A7="","",IF('Evidenca prisotnosti'!D6="","",'Evidenca prisotnosti'!D6))</f>
        <v/>
      </c>
      <c r="D7" s="138" t="str">
        <f>IF($A7="","",IF('Evidenca prisotnosti'!E6="","",'Evidenca prisotnosti'!E6))</f>
        <v/>
      </c>
      <c r="E7" s="138" t="str">
        <f>IF($A7="","",IF('Evidenca prisotnosti'!F6="","",'Evidenca prisotnosti'!F6))</f>
        <v/>
      </c>
      <c r="F7" s="138" t="str">
        <f>IF($A7="","",IF('Evidenca prisotnosti'!G6="","",'Evidenca prisotnosti'!G6))</f>
        <v/>
      </c>
      <c r="G7" s="138" t="str">
        <f>IF($A7="","",IF('Evidenca prisotnosti'!H6="","",'Evidenca prisotnosti'!H6))</f>
        <v/>
      </c>
      <c r="H7" s="139" t="str">
        <f t="shared" ref="H7:H36" si="1">IF($A7="","",IF($B7="",IF($C7="",IF($D7="",IF($E7="",IF($F7="",IF($G7="","",$G$5),$F$5),$E$5),$D$5),$C$5),$B$5))</f>
        <v/>
      </c>
      <c r="I7" s="138" t="str">
        <f t="shared" ref="I7:I36" si="2">IF($A7="","",IF($B7="",IF($C7="",IF($D7="",IF($E7="",IF($F7="",IF($G7="","",$G7),$F7),$E7),$D7),$C7),$B7))</f>
        <v/>
      </c>
      <c r="J7" s="139" t="str">
        <f t="shared" ref="J7:J36" si="3">IF($A7="","",IF($G7="",IF($F7="",IF($E7="",IF($D7="",IF($C7="",IF($B7="","",$B$5),$C$5),$D$5),$E$5),$F$5),$G$5))</f>
        <v/>
      </c>
      <c r="K7" s="138" t="str">
        <f t="shared" ref="K7:K36" si="4">IF($A7="","",IF($G7="",IF($F7="",IF($E7="",IF($D7="",IF($C7="",IF($B7="","",$B7),$C7),$D7),$E7),$F7),$G7))</f>
        <v/>
      </c>
      <c r="L7" s="141" t="str">
        <f t="shared" ref="L7:L36" si="5">IF(AND($A7&lt;&gt;"",$J7="PRI",$H8="ODH"),"da","")</f>
        <v/>
      </c>
      <c r="M7" s="138">
        <f t="shared" ref="M7:M36" si="6">IF($A7="","",IF(AND($L6="da",$H7&lt;&gt;""),$I7-$B$1,0))</f>
        <v>0</v>
      </c>
      <c r="N7" s="138">
        <f t="shared" ref="N7:N36" si="7">IF($A7="","",IF(AND($L7="da",$H8&lt;&gt;""),$B$2-$K7,0))</f>
        <v>0</v>
      </c>
      <c r="O7" s="138" t="str">
        <f t="shared" ref="O7:O36" si="8">IF($A7="","",IF(AND($B7&lt;&gt;"",$C7&lt;&gt;""),$B7,""))</f>
        <v/>
      </c>
      <c r="P7" s="138" t="str">
        <f t="shared" ref="P7:P36" si="9">IF($A7="","",IF(AND($B7&lt;&gt;"",$C7&lt;&gt;""),$C7,""))</f>
        <v/>
      </c>
      <c r="Q7" s="138">
        <f t="shared" ref="Q7:Q36" si="10">IF(AND($A7&lt;&gt;"",O7&lt;&gt;""),P7-O7,0)</f>
        <v>0</v>
      </c>
      <c r="R7" s="138" t="str">
        <f t="shared" ref="R7:R36" si="11">IF($A7="","",IF(AND($B7&lt;&gt;"",$C7="",$D7&lt;&gt;""),$B7,""))</f>
        <v/>
      </c>
      <c r="S7" s="138" t="str">
        <f t="shared" ref="S7:S36" si="12">IF($A7="","",IF(AND($B7&lt;&gt;"",$C7="",$D7&lt;&gt;""),$D7,""))</f>
        <v/>
      </c>
      <c r="T7" s="138">
        <f t="shared" ref="T7:T36" si="13">IF(AND($A7&lt;&gt;"",R7&lt;&gt;""),S7-R7,0)</f>
        <v>0</v>
      </c>
      <c r="U7" s="138" t="str">
        <f t="shared" ref="U7:U36" si="14">IF($A7="","",IF(AND($B7&lt;&gt;"",$C7="",$D7="",$E7&lt;&gt;""),$B7,""))</f>
        <v/>
      </c>
      <c r="V7" s="138" t="str">
        <f t="shared" ref="V7:V36" si="15">IF($A7="","",IF(AND($B7&lt;&gt;"",$C7="",$D7="",$E7&lt;&gt;""),$E7,""))</f>
        <v/>
      </c>
      <c r="W7" s="138">
        <f t="shared" ref="W7:W36" si="16">IF(AND($A7&lt;&gt;"",U7&lt;&gt;""),V7-U7,0)</f>
        <v>0</v>
      </c>
      <c r="X7" s="138" t="str">
        <f t="shared" ref="X7:X36" si="17">IF($A7="","",IF(AND($B7&lt;&gt;"",$C7="",$D7="",$E7="",$F7&lt;&gt;""),$B7,""))</f>
        <v/>
      </c>
      <c r="Y7" s="138" t="str">
        <f t="shared" ref="Y7:Y36" si="18">IF($A7="","",IF(AND($B7&lt;&gt;"",$C7="",$D7="",$E7="",$F7&lt;&gt;""),$F7,""))</f>
        <v/>
      </c>
      <c r="Z7" s="138">
        <f t="shared" ref="Z7:Z36" si="19">IF(AND($A7&lt;&gt;"",X7&lt;&gt;""),Y7-X7,0)</f>
        <v>0</v>
      </c>
      <c r="AA7" s="138" t="str">
        <f t="shared" ref="AA7:AA36" si="20">IF($A7="","",IF(AND($B7&lt;&gt;"",$C7="",$D7="",$E7="",$F7="",$G7&lt;&gt;""),$B7,""))</f>
        <v/>
      </c>
      <c r="AB7" s="138" t="str">
        <f t="shared" ref="AB7:AB36" si="21">IF($A7="","",IF(AND($B7&lt;&gt;"",$C7="",$D7="",$E7="",$F7="",$G7&lt;&gt;""),$G7,""))</f>
        <v/>
      </c>
      <c r="AC7" s="138">
        <f t="shared" ref="AC7:AC36" si="22">IF(AND($A7&lt;&gt;"",AA7&lt;&gt;""),AB7-AA7,0)</f>
        <v>0</v>
      </c>
      <c r="AD7" s="138" t="str">
        <f t="shared" ref="AD7:AD36" si="23">IF($A7="","",IF(AND($D7&lt;&gt;"",$E7&lt;&gt;""),$D7,""))</f>
        <v/>
      </c>
      <c r="AE7" s="138" t="str">
        <f t="shared" ref="AE7:AE36" si="24">IF($A7="","",IF(AND($D7&lt;&gt;"",$E7&lt;&gt;""),$E7,""))</f>
        <v/>
      </c>
      <c r="AF7" s="138">
        <f t="shared" ref="AF7:AF36" si="25">IF(AND($A7&lt;&gt;"",AD7&lt;&gt;""),AE7-AD7,0)</f>
        <v>0</v>
      </c>
      <c r="AG7" s="138" t="str">
        <f t="shared" ref="AG7:AG36" si="26">IF($A7="","",IF(AND($D7&lt;&gt;"",$E7="",$F7&lt;&gt;""),$D7,""))</f>
        <v/>
      </c>
      <c r="AH7" s="138" t="str">
        <f t="shared" ref="AH7:AH36" si="27">IF($A7="","",IF(AND($D7&lt;&gt;"",$E7="",$F7&lt;&gt;""),$F7,""))</f>
        <v/>
      </c>
      <c r="AI7" s="138">
        <f t="shared" ref="AI7:AI36" si="28">IF(AND($A7&lt;&gt;"",AG7&lt;&gt;""),AH7-AG7,0)</f>
        <v>0</v>
      </c>
      <c r="AJ7" s="138" t="str">
        <f t="shared" si="0"/>
        <v/>
      </c>
      <c r="AK7" s="138" t="str">
        <f t="shared" ref="AK7:AK36" si="29">IF($A7="","",IF(AND($D7&lt;&gt;"",$E7="",$F7="",$G7&lt;&gt;""),$G7,""))</f>
        <v/>
      </c>
      <c r="AL7" s="138">
        <f t="shared" ref="AL7:AL36" si="30">IF(AND($A7&lt;&gt;"",AJ7&lt;&gt;""),AK7-AJ7,0)</f>
        <v>0</v>
      </c>
      <c r="AM7" s="138" t="str">
        <f t="shared" ref="AM7:AM36" si="31">IF($A7="","",IF(AND($F7&lt;&gt;"",$G7&lt;&gt;""),$F7,""))</f>
        <v/>
      </c>
      <c r="AN7" s="138" t="str">
        <f t="shared" ref="AN7:AN36" si="32">IF($A7="","",IF(AND($F7&lt;&gt;"",$G7&lt;&gt;""),$G7,""))</f>
        <v/>
      </c>
      <c r="AO7" s="138">
        <f t="shared" ref="AO7:AO36" si="33">IF(AND($A7&lt;&gt;"",AM7&lt;&gt;""),AN7-AM7,0)</f>
        <v>0</v>
      </c>
      <c r="AP7" s="138">
        <f t="shared" ref="AP7:AP36" si="34">IF($A7="","",Q7+T7+W7+Z7+AC7+AF7+AI7+AL7+AO7+M7+N7)</f>
        <v>0</v>
      </c>
    </row>
    <row r="8" spans="1:42" x14ac:dyDescent="0.2">
      <c r="A8" s="133">
        <f>IF('Evidenca prisotnosti'!$B7="","",'Evidenca prisotnosti'!$B7)</f>
        <v>39815</v>
      </c>
      <c r="B8" s="138" t="str">
        <f>IF($A8="","",IF('Evidenca prisotnosti'!C7="","",'Evidenca prisotnosti'!C7))</f>
        <v/>
      </c>
      <c r="C8" s="138" t="str">
        <f>IF($A8="","",IF('Evidenca prisotnosti'!D7="","",'Evidenca prisotnosti'!D7))</f>
        <v/>
      </c>
      <c r="D8" s="138" t="str">
        <f>IF($A8="","",IF('Evidenca prisotnosti'!E7="","",'Evidenca prisotnosti'!E7))</f>
        <v/>
      </c>
      <c r="E8" s="138" t="str">
        <f>IF($A8="","",IF('Evidenca prisotnosti'!F7="","",'Evidenca prisotnosti'!F7))</f>
        <v/>
      </c>
      <c r="F8" s="138" t="str">
        <f>IF($A8="","",IF('Evidenca prisotnosti'!G7="","",'Evidenca prisotnosti'!G7))</f>
        <v/>
      </c>
      <c r="G8" s="138" t="str">
        <f>IF($A8="","",IF('Evidenca prisotnosti'!H7="","",'Evidenca prisotnosti'!H7))</f>
        <v/>
      </c>
      <c r="H8" s="139" t="str">
        <f t="shared" si="1"/>
        <v/>
      </c>
      <c r="I8" s="138" t="str">
        <f t="shared" si="2"/>
        <v/>
      </c>
      <c r="J8" s="139" t="str">
        <f t="shared" si="3"/>
        <v/>
      </c>
      <c r="K8" s="138" t="str">
        <f t="shared" si="4"/>
        <v/>
      </c>
      <c r="L8" s="141" t="str">
        <f t="shared" si="5"/>
        <v/>
      </c>
      <c r="M8" s="138">
        <f t="shared" si="6"/>
        <v>0</v>
      </c>
      <c r="N8" s="138">
        <f t="shared" si="7"/>
        <v>0</v>
      </c>
      <c r="O8" s="138" t="str">
        <f t="shared" si="8"/>
        <v/>
      </c>
      <c r="P8" s="138" t="str">
        <f t="shared" si="9"/>
        <v/>
      </c>
      <c r="Q8" s="138">
        <f t="shared" si="10"/>
        <v>0</v>
      </c>
      <c r="R8" s="138" t="str">
        <f t="shared" si="11"/>
        <v/>
      </c>
      <c r="S8" s="138" t="str">
        <f t="shared" si="12"/>
        <v/>
      </c>
      <c r="T8" s="138">
        <f t="shared" si="13"/>
        <v>0</v>
      </c>
      <c r="U8" s="138" t="str">
        <f t="shared" si="14"/>
        <v/>
      </c>
      <c r="V8" s="138" t="str">
        <f t="shared" si="15"/>
        <v/>
      </c>
      <c r="W8" s="138">
        <f t="shared" si="16"/>
        <v>0</v>
      </c>
      <c r="X8" s="138" t="str">
        <f t="shared" si="17"/>
        <v/>
      </c>
      <c r="Y8" s="138" t="str">
        <f t="shared" si="18"/>
        <v/>
      </c>
      <c r="Z8" s="138">
        <f t="shared" si="19"/>
        <v>0</v>
      </c>
      <c r="AA8" s="138" t="str">
        <f t="shared" si="20"/>
        <v/>
      </c>
      <c r="AB8" s="138" t="str">
        <f t="shared" si="21"/>
        <v/>
      </c>
      <c r="AC8" s="138">
        <f t="shared" si="22"/>
        <v>0</v>
      </c>
      <c r="AD8" s="138" t="str">
        <f t="shared" si="23"/>
        <v/>
      </c>
      <c r="AE8" s="138" t="str">
        <f t="shared" si="24"/>
        <v/>
      </c>
      <c r="AF8" s="138">
        <f t="shared" si="25"/>
        <v>0</v>
      </c>
      <c r="AG8" s="138" t="str">
        <f t="shared" si="26"/>
        <v/>
      </c>
      <c r="AH8" s="138" t="str">
        <f t="shared" si="27"/>
        <v/>
      </c>
      <c r="AI8" s="138">
        <f t="shared" si="28"/>
        <v>0</v>
      </c>
      <c r="AJ8" s="138" t="str">
        <f t="shared" si="0"/>
        <v/>
      </c>
      <c r="AK8" s="138" t="str">
        <f t="shared" si="29"/>
        <v/>
      </c>
      <c r="AL8" s="138">
        <f t="shared" si="30"/>
        <v>0</v>
      </c>
      <c r="AM8" s="138" t="str">
        <f t="shared" si="31"/>
        <v/>
      </c>
      <c r="AN8" s="138" t="str">
        <f t="shared" si="32"/>
        <v/>
      </c>
      <c r="AO8" s="138">
        <f t="shared" si="33"/>
        <v>0</v>
      </c>
      <c r="AP8" s="138">
        <f t="shared" si="34"/>
        <v>0</v>
      </c>
    </row>
    <row r="9" spans="1:42" x14ac:dyDescent="0.2">
      <c r="A9" s="133">
        <f>IF('Evidenca prisotnosti'!$B8="","",'Evidenca prisotnosti'!$B8)</f>
        <v>39816</v>
      </c>
      <c r="B9" s="138" t="str">
        <f>IF($A9="","",IF('Evidenca prisotnosti'!C8="","",'Evidenca prisotnosti'!C8))</f>
        <v/>
      </c>
      <c r="C9" s="138" t="str">
        <f>IF($A9="","",IF('Evidenca prisotnosti'!D8="","",'Evidenca prisotnosti'!D8))</f>
        <v/>
      </c>
      <c r="D9" s="138" t="str">
        <f>IF($A9="","",IF('Evidenca prisotnosti'!E8="","",'Evidenca prisotnosti'!E8))</f>
        <v/>
      </c>
      <c r="E9" s="138" t="str">
        <f>IF($A9="","",IF('Evidenca prisotnosti'!F8="","",'Evidenca prisotnosti'!F8))</f>
        <v/>
      </c>
      <c r="F9" s="138" t="str">
        <f>IF($A9="","",IF('Evidenca prisotnosti'!G8="","",'Evidenca prisotnosti'!G8))</f>
        <v/>
      </c>
      <c r="G9" s="138" t="str">
        <f>IF($A9="","",IF('Evidenca prisotnosti'!H8="","",'Evidenca prisotnosti'!H8))</f>
        <v/>
      </c>
      <c r="H9" s="139" t="str">
        <f t="shared" si="1"/>
        <v/>
      </c>
      <c r="I9" s="138" t="str">
        <f t="shared" si="2"/>
        <v/>
      </c>
      <c r="J9" s="139" t="str">
        <f t="shared" si="3"/>
        <v/>
      </c>
      <c r="K9" s="138" t="str">
        <f t="shared" si="4"/>
        <v/>
      </c>
      <c r="L9" s="141" t="str">
        <f t="shared" si="5"/>
        <v/>
      </c>
      <c r="M9" s="138">
        <f t="shared" si="6"/>
        <v>0</v>
      </c>
      <c r="N9" s="138">
        <f t="shared" si="7"/>
        <v>0</v>
      </c>
      <c r="O9" s="138" t="str">
        <f t="shared" si="8"/>
        <v/>
      </c>
      <c r="P9" s="138" t="str">
        <f t="shared" si="9"/>
        <v/>
      </c>
      <c r="Q9" s="138">
        <f t="shared" si="10"/>
        <v>0</v>
      </c>
      <c r="R9" s="138" t="str">
        <f t="shared" si="11"/>
        <v/>
      </c>
      <c r="S9" s="138" t="str">
        <f t="shared" si="12"/>
        <v/>
      </c>
      <c r="T9" s="138">
        <f t="shared" si="13"/>
        <v>0</v>
      </c>
      <c r="U9" s="138" t="str">
        <f t="shared" si="14"/>
        <v/>
      </c>
      <c r="V9" s="138" t="str">
        <f t="shared" si="15"/>
        <v/>
      </c>
      <c r="W9" s="138">
        <f t="shared" si="16"/>
        <v>0</v>
      </c>
      <c r="X9" s="138" t="str">
        <f t="shared" si="17"/>
        <v/>
      </c>
      <c r="Y9" s="138" t="str">
        <f t="shared" si="18"/>
        <v/>
      </c>
      <c r="Z9" s="138">
        <f t="shared" si="19"/>
        <v>0</v>
      </c>
      <c r="AA9" s="138" t="str">
        <f t="shared" si="20"/>
        <v/>
      </c>
      <c r="AB9" s="138" t="str">
        <f t="shared" si="21"/>
        <v/>
      </c>
      <c r="AC9" s="138">
        <f t="shared" si="22"/>
        <v>0</v>
      </c>
      <c r="AD9" s="138" t="str">
        <f t="shared" si="23"/>
        <v/>
      </c>
      <c r="AE9" s="138" t="str">
        <f t="shared" si="24"/>
        <v/>
      </c>
      <c r="AF9" s="138">
        <f t="shared" si="25"/>
        <v>0</v>
      </c>
      <c r="AG9" s="138" t="str">
        <f t="shared" si="26"/>
        <v/>
      </c>
      <c r="AH9" s="138" t="str">
        <f t="shared" si="27"/>
        <v/>
      </c>
      <c r="AI9" s="138">
        <f t="shared" si="28"/>
        <v>0</v>
      </c>
      <c r="AJ9" s="138" t="str">
        <f t="shared" si="0"/>
        <v/>
      </c>
      <c r="AK9" s="138" t="str">
        <f t="shared" si="29"/>
        <v/>
      </c>
      <c r="AL9" s="138">
        <f t="shared" si="30"/>
        <v>0</v>
      </c>
      <c r="AM9" s="138" t="str">
        <f t="shared" si="31"/>
        <v/>
      </c>
      <c r="AN9" s="138" t="str">
        <f t="shared" si="32"/>
        <v/>
      </c>
      <c r="AO9" s="138">
        <f t="shared" si="33"/>
        <v>0</v>
      </c>
      <c r="AP9" s="138">
        <f t="shared" si="34"/>
        <v>0</v>
      </c>
    </row>
    <row r="10" spans="1:42" x14ac:dyDescent="0.2">
      <c r="A10" s="133">
        <f>IF('Evidenca prisotnosti'!$B9="","",'Evidenca prisotnosti'!$B9)</f>
        <v>39817</v>
      </c>
      <c r="B10" s="138" t="str">
        <f>IF($A10="","",IF('Evidenca prisotnosti'!C9="","",'Evidenca prisotnosti'!C9))</f>
        <v/>
      </c>
      <c r="C10" s="138" t="str">
        <f>IF($A10="","",IF('Evidenca prisotnosti'!D9="","",'Evidenca prisotnosti'!D9))</f>
        <v/>
      </c>
      <c r="D10" s="138" t="str">
        <f>IF($A10="","",IF('Evidenca prisotnosti'!E9="","",'Evidenca prisotnosti'!E9))</f>
        <v/>
      </c>
      <c r="E10" s="138" t="str">
        <f>IF($A10="","",IF('Evidenca prisotnosti'!F9="","",'Evidenca prisotnosti'!F9))</f>
        <v/>
      </c>
      <c r="F10" s="138" t="str">
        <f>IF($A10="","",IF('Evidenca prisotnosti'!G9="","",'Evidenca prisotnosti'!G9))</f>
        <v/>
      </c>
      <c r="G10" s="138" t="str">
        <f>IF($A10="","",IF('Evidenca prisotnosti'!H9="","",'Evidenca prisotnosti'!H9))</f>
        <v/>
      </c>
      <c r="H10" s="139" t="str">
        <f t="shared" si="1"/>
        <v/>
      </c>
      <c r="I10" s="138" t="str">
        <f t="shared" si="2"/>
        <v/>
      </c>
      <c r="J10" s="139" t="str">
        <f t="shared" si="3"/>
        <v/>
      </c>
      <c r="K10" s="138" t="str">
        <f t="shared" si="4"/>
        <v/>
      </c>
      <c r="L10" s="141" t="str">
        <f t="shared" si="5"/>
        <v/>
      </c>
      <c r="M10" s="138">
        <f t="shared" si="6"/>
        <v>0</v>
      </c>
      <c r="N10" s="138">
        <f t="shared" si="7"/>
        <v>0</v>
      </c>
      <c r="O10" s="138" t="str">
        <f t="shared" si="8"/>
        <v/>
      </c>
      <c r="P10" s="138" t="str">
        <f t="shared" si="9"/>
        <v/>
      </c>
      <c r="Q10" s="138">
        <f t="shared" si="10"/>
        <v>0</v>
      </c>
      <c r="R10" s="138" t="str">
        <f t="shared" si="11"/>
        <v/>
      </c>
      <c r="S10" s="138" t="str">
        <f t="shared" si="12"/>
        <v/>
      </c>
      <c r="T10" s="138">
        <f t="shared" si="13"/>
        <v>0</v>
      </c>
      <c r="U10" s="138" t="str">
        <f t="shared" si="14"/>
        <v/>
      </c>
      <c r="V10" s="138" t="str">
        <f t="shared" si="15"/>
        <v/>
      </c>
      <c r="W10" s="138">
        <f t="shared" si="16"/>
        <v>0</v>
      </c>
      <c r="X10" s="138" t="str">
        <f t="shared" si="17"/>
        <v/>
      </c>
      <c r="Y10" s="138" t="str">
        <f t="shared" si="18"/>
        <v/>
      </c>
      <c r="Z10" s="138">
        <f t="shared" si="19"/>
        <v>0</v>
      </c>
      <c r="AA10" s="138" t="str">
        <f t="shared" si="20"/>
        <v/>
      </c>
      <c r="AB10" s="138" t="str">
        <f t="shared" si="21"/>
        <v/>
      </c>
      <c r="AC10" s="138">
        <f t="shared" si="22"/>
        <v>0</v>
      </c>
      <c r="AD10" s="138" t="str">
        <f t="shared" si="23"/>
        <v/>
      </c>
      <c r="AE10" s="138" t="str">
        <f t="shared" si="24"/>
        <v/>
      </c>
      <c r="AF10" s="138">
        <f t="shared" si="25"/>
        <v>0</v>
      </c>
      <c r="AG10" s="138" t="str">
        <f t="shared" si="26"/>
        <v/>
      </c>
      <c r="AH10" s="138" t="str">
        <f t="shared" si="27"/>
        <v/>
      </c>
      <c r="AI10" s="138">
        <f t="shared" si="28"/>
        <v>0</v>
      </c>
      <c r="AJ10" s="138" t="str">
        <f t="shared" si="0"/>
        <v/>
      </c>
      <c r="AK10" s="138" t="str">
        <f t="shared" si="29"/>
        <v/>
      </c>
      <c r="AL10" s="138">
        <f t="shared" si="30"/>
        <v>0</v>
      </c>
      <c r="AM10" s="138" t="str">
        <f t="shared" si="31"/>
        <v/>
      </c>
      <c r="AN10" s="138" t="str">
        <f t="shared" si="32"/>
        <v/>
      </c>
      <c r="AO10" s="138">
        <f t="shared" si="33"/>
        <v>0</v>
      </c>
      <c r="AP10" s="138">
        <f t="shared" si="34"/>
        <v>0</v>
      </c>
    </row>
    <row r="11" spans="1:42" x14ac:dyDescent="0.2">
      <c r="A11" s="133">
        <f>IF('Evidenca prisotnosti'!$B10="","",'Evidenca prisotnosti'!$B10)</f>
        <v>39818</v>
      </c>
      <c r="B11" s="138" t="str">
        <f>IF($A11="","",IF('Evidenca prisotnosti'!C10="","",'Evidenca prisotnosti'!C10))</f>
        <v/>
      </c>
      <c r="C11" s="138" t="str">
        <f>IF($A11="","",IF('Evidenca prisotnosti'!D10="","",'Evidenca prisotnosti'!D10))</f>
        <v/>
      </c>
      <c r="D11" s="138" t="str">
        <f>IF($A11="","",IF('Evidenca prisotnosti'!E10="","",'Evidenca prisotnosti'!E10))</f>
        <v/>
      </c>
      <c r="E11" s="138" t="str">
        <f>IF($A11="","",IF('Evidenca prisotnosti'!F10="","",'Evidenca prisotnosti'!F10))</f>
        <v/>
      </c>
      <c r="F11" s="138" t="str">
        <f>IF($A11="","",IF('Evidenca prisotnosti'!G10="","",'Evidenca prisotnosti'!G10))</f>
        <v/>
      </c>
      <c r="G11" s="138" t="str">
        <f>IF($A11="","",IF('Evidenca prisotnosti'!H10="","",'Evidenca prisotnosti'!H10))</f>
        <v/>
      </c>
      <c r="H11" s="139" t="str">
        <f t="shared" si="1"/>
        <v/>
      </c>
      <c r="I11" s="138" t="str">
        <f t="shared" si="2"/>
        <v/>
      </c>
      <c r="J11" s="139" t="str">
        <f t="shared" si="3"/>
        <v/>
      </c>
      <c r="K11" s="138" t="str">
        <f t="shared" si="4"/>
        <v/>
      </c>
      <c r="L11" s="141" t="str">
        <f t="shared" si="5"/>
        <v/>
      </c>
      <c r="M11" s="138">
        <f t="shared" si="6"/>
        <v>0</v>
      </c>
      <c r="N11" s="138">
        <f t="shared" si="7"/>
        <v>0</v>
      </c>
      <c r="O11" s="138" t="str">
        <f t="shared" si="8"/>
        <v/>
      </c>
      <c r="P11" s="138" t="str">
        <f t="shared" si="9"/>
        <v/>
      </c>
      <c r="Q11" s="138">
        <f t="shared" si="10"/>
        <v>0</v>
      </c>
      <c r="R11" s="138" t="str">
        <f t="shared" si="11"/>
        <v/>
      </c>
      <c r="S11" s="138" t="str">
        <f t="shared" si="12"/>
        <v/>
      </c>
      <c r="T11" s="138">
        <f t="shared" si="13"/>
        <v>0</v>
      </c>
      <c r="U11" s="138" t="str">
        <f t="shared" si="14"/>
        <v/>
      </c>
      <c r="V11" s="138" t="str">
        <f t="shared" si="15"/>
        <v/>
      </c>
      <c r="W11" s="138">
        <f t="shared" si="16"/>
        <v>0</v>
      </c>
      <c r="X11" s="138" t="str">
        <f t="shared" si="17"/>
        <v/>
      </c>
      <c r="Y11" s="138" t="str">
        <f t="shared" si="18"/>
        <v/>
      </c>
      <c r="Z11" s="138">
        <f t="shared" si="19"/>
        <v>0</v>
      </c>
      <c r="AA11" s="138" t="str">
        <f t="shared" si="20"/>
        <v/>
      </c>
      <c r="AB11" s="138" t="str">
        <f t="shared" si="21"/>
        <v/>
      </c>
      <c r="AC11" s="138">
        <f t="shared" si="22"/>
        <v>0</v>
      </c>
      <c r="AD11" s="138" t="str">
        <f t="shared" si="23"/>
        <v/>
      </c>
      <c r="AE11" s="138" t="str">
        <f t="shared" si="24"/>
        <v/>
      </c>
      <c r="AF11" s="138">
        <f t="shared" si="25"/>
        <v>0</v>
      </c>
      <c r="AG11" s="138" t="str">
        <f t="shared" si="26"/>
        <v/>
      </c>
      <c r="AH11" s="138" t="str">
        <f t="shared" si="27"/>
        <v/>
      </c>
      <c r="AI11" s="138">
        <f t="shared" si="28"/>
        <v>0</v>
      </c>
      <c r="AJ11" s="138" t="str">
        <f t="shared" si="0"/>
        <v/>
      </c>
      <c r="AK11" s="138" t="str">
        <f t="shared" si="29"/>
        <v/>
      </c>
      <c r="AL11" s="138">
        <f t="shared" si="30"/>
        <v>0</v>
      </c>
      <c r="AM11" s="138" t="str">
        <f t="shared" si="31"/>
        <v/>
      </c>
      <c r="AN11" s="138" t="str">
        <f t="shared" si="32"/>
        <v/>
      </c>
      <c r="AO11" s="138">
        <f t="shared" si="33"/>
        <v>0</v>
      </c>
      <c r="AP11" s="138">
        <f t="shared" si="34"/>
        <v>0</v>
      </c>
    </row>
    <row r="12" spans="1:42" x14ac:dyDescent="0.2">
      <c r="A12" s="133">
        <f>IF('Evidenca prisotnosti'!$B11="","",'Evidenca prisotnosti'!$B11)</f>
        <v>39819</v>
      </c>
      <c r="B12" s="138" t="str">
        <f>IF($A12="","",IF('Evidenca prisotnosti'!C11="","",'Evidenca prisotnosti'!C11))</f>
        <v/>
      </c>
      <c r="C12" s="138" t="str">
        <f>IF($A12="","",IF('Evidenca prisotnosti'!D11="","",'Evidenca prisotnosti'!D11))</f>
        <v/>
      </c>
      <c r="D12" s="138" t="str">
        <f>IF($A12="","",IF('Evidenca prisotnosti'!E11="","",'Evidenca prisotnosti'!E11))</f>
        <v/>
      </c>
      <c r="E12" s="138" t="str">
        <f>IF($A12="","",IF('Evidenca prisotnosti'!F11="","",'Evidenca prisotnosti'!F11))</f>
        <v/>
      </c>
      <c r="F12" s="138" t="str">
        <f>IF($A12="","",IF('Evidenca prisotnosti'!G11="","",'Evidenca prisotnosti'!G11))</f>
        <v/>
      </c>
      <c r="G12" s="138" t="str">
        <f>IF($A12="","",IF('Evidenca prisotnosti'!H11="","",'Evidenca prisotnosti'!H11))</f>
        <v/>
      </c>
      <c r="H12" s="139" t="str">
        <f t="shared" si="1"/>
        <v/>
      </c>
      <c r="I12" s="138" t="str">
        <f t="shared" si="2"/>
        <v/>
      </c>
      <c r="J12" s="139" t="str">
        <f t="shared" si="3"/>
        <v/>
      </c>
      <c r="K12" s="138" t="str">
        <f t="shared" si="4"/>
        <v/>
      </c>
      <c r="L12" s="141" t="str">
        <f t="shared" si="5"/>
        <v/>
      </c>
      <c r="M12" s="138">
        <f t="shared" si="6"/>
        <v>0</v>
      </c>
      <c r="N12" s="138">
        <f t="shared" si="7"/>
        <v>0</v>
      </c>
      <c r="O12" s="138" t="str">
        <f t="shared" si="8"/>
        <v/>
      </c>
      <c r="P12" s="138" t="str">
        <f t="shared" si="9"/>
        <v/>
      </c>
      <c r="Q12" s="138">
        <f t="shared" si="10"/>
        <v>0</v>
      </c>
      <c r="R12" s="138" t="str">
        <f t="shared" si="11"/>
        <v/>
      </c>
      <c r="S12" s="138" t="str">
        <f t="shared" si="12"/>
        <v/>
      </c>
      <c r="T12" s="138">
        <f t="shared" si="13"/>
        <v>0</v>
      </c>
      <c r="U12" s="138" t="str">
        <f t="shared" si="14"/>
        <v/>
      </c>
      <c r="V12" s="138" t="str">
        <f t="shared" si="15"/>
        <v/>
      </c>
      <c r="W12" s="138">
        <f t="shared" si="16"/>
        <v>0</v>
      </c>
      <c r="X12" s="138" t="str">
        <f t="shared" si="17"/>
        <v/>
      </c>
      <c r="Y12" s="138" t="str">
        <f t="shared" si="18"/>
        <v/>
      </c>
      <c r="Z12" s="138">
        <f t="shared" si="19"/>
        <v>0</v>
      </c>
      <c r="AA12" s="138" t="str">
        <f t="shared" si="20"/>
        <v/>
      </c>
      <c r="AB12" s="138" t="str">
        <f t="shared" si="21"/>
        <v/>
      </c>
      <c r="AC12" s="138">
        <f t="shared" si="22"/>
        <v>0</v>
      </c>
      <c r="AD12" s="138" t="str">
        <f t="shared" si="23"/>
        <v/>
      </c>
      <c r="AE12" s="138" t="str">
        <f t="shared" si="24"/>
        <v/>
      </c>
      <c r="AF12" s="138">
        <f t="shared" si="25"/>
        <v>0</v>
      </c>
      <c r="AG12" s="138" t="str">
        <f t="shared" si="26"/>
        <v/>
      </c>
      <c r="AH12" s="138" t="str">
        <f t="shared" si="27"/>
        <v/>
      </c>
      <c r="AI12" s="138">
        <f t="shared" si="28"/>
        <v>0</v>
      </c>
      <c r="AJ12" s="138" t="str">
        <f t="shared" si="0"/>
        <v/>
      </c>
      <c r="AK12" s="138" t="str">
        <f t="shared" si="29"/>
        <v/>
      </c>
      <c r="AL12" s="138">
        <f t="shared" si="30"/>
        <v>0</v>
      </c>
      <c r="AM12" s="138" t="str">
        <f t="shared" si="31"/>
        <v/>
      </c>
      <c r="AN12" s="138" t="str">
        <f t="shared" si="32"/>
        <v/>
      </c>
      <c r="AO12" s="138">
        <f t="shared" si="33"/>
        <v>0</v>
      </c>
      <c r="AP12" s="138">
        <f t="shared" si="34"/>
        <v>0</v>
      </c>
    </row>
    <row r="13" spans="1:42" x14ac:dyDescent="0.2">
      <c r="A13" s="133">
        <f>IF('Evidenca prisotnosti'!$B12="","",'Evidenca prisotnosti'!$B12)</f>
        <v>39820</v>
      </c>
      <c r="B13" s="138" t="str">
        <f>IF($A13="","",IF('Evidenca prisotnosti'!C12="","",'Evidenca prisotnosti'!C12))</f>
        <v/>
      </c>
      <c r="C13" s="138" t="str">
        <f>IF($A13="","",IF('Evidenca prisotnosti'!D12="","",'Evidenca prisotnosti'!D12))</f>
        <v/>
      </c>
      <c r="D13" s="138" t="str">
        <f>IF($A13="","",IF('Evidenca prisotnosti'!E12="","",'Evidenca prisotnosti'!E12))</f>
        <v/>
      </c>
      <c r="E13" s="138" t="str">
        <f>IF($A13="","",IF('Evidenca prisotnosti'!F12="","",'Evidenca prisotnosti'!F12))</f>
        <v/>
      </c>
      <c r="F13" s="138" t="str">
        <f>IF($A13="","",IF('Evidenca prisotnosti'!G12="","",'Evidenca prisotnosti'!G12))</f>
        <v/>
      </c>
      <c r="G13" s="138" t="str">
        <f>IF($A13="","",IF('Evidenca prisotnosti'!H12="","",'Evidenca prisotnosti'!H12))</f>
        <v/>
      </c>
      <c r="H13" s="139" t="str">
        <f t="shared" si="1"/>
        <v/>
      </c>
      <c r="I13" s="138" t="str">
        <f t="shared" si="2"/>
        <v/>
      </c>
      <c r="J13" s="139" t="str">
        <f t="shared" si="3"/>
        <v/>
      </c>
      <c r="K13" s="138" t="str">
        <f t="shared" si="4"/>
        <v/>
      </c>
      <c r="L13" s="141" t="str">
        <f t="shared" si="5"/>
        <v/>
      </c>
      <c r="M13" s="138">
        <f t="shared" si="6"/>
        <v>0</v>
      </c>
      <c r="N13" s="138">
        <f t="shared" si="7"/>
        <v>0</v>
      </c>
      <c r="O13" s="138" t="str">
        <f t="shared" si="8"/>
        <v/>
      </c>
      <c r="P13" s="138" t="str">
        <f t="shared" si="9"/>
        <v/>
      </c>
      <c r="Q13" s="138">
        <f t="shared" si="10"/>
        <v>0</v>
      </c>
      <c r="R13" s="138" t="str">
        <f t="shared" si="11"/>
        <v/>
      </c>
      <c r="S13" s="138" t="str">
        <f t="shared" si="12"/>
        <v/>
      </c>
      <c r="T13" s="138">
        <f t="shared" si="13"/>
        <v>0</v>
      </c>
      <c r="U13" s="138" t="str">
        <f t="shared" si="14"/>
        <v/>
      </c>
      <c r="V13" s="138" t="str">
        <f t="shared" si="15"/>
        <v/>
      </c>
      <c r="W13" s="138">
        <f t="shared" si="16"/>
        <v>0</v>
      </c>
      <c r="X13" s="138" t="str">
        <f t="shared" si="17"/>
        <v/>
      </c>
      <c r="Y13" s="138" t="str">
        <f t="shared" si="18"/>
        <v/>
      </c>
      <c r="Z13" s="138">
        <f t="shared" si="19"/>
        <v>0</v>
      </c>
      <c r="AA13" s="138" t="str">
        <f t="shared" si="20"/>
        <v/>
      </c>
      <c r="AB13" s="138" t="str">
        <f t="shared" si="21"/>
        <v/>
      </c>
      <c r="AC13" s="138">
        <f t="shared" si="22"/>
        <v>0</v>
      </c>
      <c r="AD13" s="138" t="str">
        <f t="shared" si="23"/>
        <v/>
      </c>
      <c r="AE13" s="138" t="str">
        <f t="shared" si="24"/>
        <v/>
      </c>
      <c r="AF13" s="138">
        <f t="shared" si="25"/>
        <v>0</v>
      </c>
      <c r="AG13" s="138" t="str">
        <f t="shared" si="26"/>
        <v/>
      </c>
      <c r="AH13" s="138" t="str">
        <f t="shared" si="27"/>
        <v/>
      </c>
      <c r="AI13" s="138">
        <f t="shared" si="28"/>
        <v>0</v>
      </c>
      <c r="AJ13" s="138" t="str">
        <f t="shared" si="0"/>
        <v/>
      </c>
      <c r="AK13" s="138" t="str">
        <f t="shared" si="29"/>
        <v/>
      </c>
      <c r="AL13" s="138">
        <f t="shared" si="30"/>
        <v>0</v>
      </c>
      <c r="AM13" s="138" t="str">
        <f t="shared" si="31"/>
        <v/>
      </c>
      <c r="AN13" s="138" t="str">
        <f t="shared" si="32"/>
        <v/>
      </c>
      <c r="AO13" s="138">
        <f t="shared" si="33"/>
        <v>0</v>
      </c>
      <c r="AP13" s="138">
        <f t="shared" si="34"/>
        <v>0</v>
      </c>
    </row>
    <row r="14" spans="1:42" x14ac:dyDescent="0.2">
      <c r="A14" s="133">
        <f>IF('Evidenca prisotnosti'!$B13="","",'Evidenca prisotnosti'!$B13)</f>
        <v>39821</v>
      </c>
      <c r="B14" s="138" t="str">
        <f>IF($A14="","",IF('Evidenca prisotnosti'!C13="","",'Evidenca prisotnosti'!C13))</f>
        <v/>
      </c>
      <c r="C14" s="138" t="str">
        <f>IF($A14="","",IF('Evidenca prisotnosti'!D13="","",'Evidenca prisotnosti'!D13))</f>
        <v/>
      </c>
      <c r="D14" s="138" t="str">
        <f>IF($A14="","",IF('Evidenca prisotnosti'!E13="","",'Evidenca prisotnosti'!E13))</f>
        <v/>
      </c>
      <c r="E14" s="138" t="str">
        <f>IF($A14="","",IF('Evidenca prisotnosti'!F13="","",'Evidenca prisotnosti'!F13))</f>
        <v/>
      </c>
      <c r="F14" s="138" t="str">
        <f>IF($A14="","",IF('Evidenca prisotnosti'!G13="","",'Evidenca prisotnosti'!G13))</f>
        <v/>
      </c>
      <c r="G14" s="138" t="str">
        <f>IF($A14="","",IF('Evidenca prisotnosti'!H13="","",'Evidenca prisotnosti'!H13))</f>
        <v/>
      </c>
      <c r="H14" s="139" t="str">
        <f t="shared" si="1"/>
        <v/>
      </c>
      <c r="I14" s="138" t="str">
        <f t="shared" si="2"/>
        <v/>
      </c>
      <c r="J14" s="139" t="str">
        <f t="shared" si="3"/>
        <v/>
      </c>
      <c r="K14" s="138" t="str">
        <f t="shared" si="4"/>
        <v/>
      </c>
      <c r="L14" s="141" t="str">
        <f t="shared" si="5"/>
        <v/>
      </c>
      <c r="M14" s="138">
        <f t="shared" si="6"/>
        <v>0</v>
      </c>
      <c r="N14" s="138">
        <f t="shared" si="7"/>
        <v>0</v>
      </c>
      <c r="O14" s="138" t="str">
        <f t="shared" si="8"/>
        <v/>
      </c>
      <c r="P14" s="138" t="str">
        <f t="shared" si="9"/>
        <v/>
      </c>
      <c r="Q14" s="138">
        <f t="shared" si="10"/>
        <v>0</v>
      </c>
      <c r="R14" s="138" t="str">
        <f t="shared" si="11"/>
        <v/>
      </c>
      <c r="S14" s="138" t="str">
        <f t="shared" si="12"/>
        <v/>
      </c>
      <c r="T14" s="138">
        <f t="shared" si="13"/>
        <v>0</v>
      </c>
      <c r="U14" s="138" t="str">
        <f t="shared" si="14"/>
        <v/>
      </c>
      <c r="V14" s="138" t="str">
        <f t="shared" si="15"/>
        <v/>
      </c>
      <c r="W14" s="138">
        <f t="shared" si="16"/>
        <v>0</v>
      </c>
      <c r="X14" s="138" t="str">
        <f t="shared" si="17"/>
        <v/>
      </c>
      <c r="Y14" s="138" t="str">
        <f t="shared" si="18"/>
        <v/>
      </c>
      <c r="Z14" s="138">
        <f t="shared" si="19"/>
        <v>0</v>
      </c>
      <c r="AA14" s="138" t="str">
        <f t="shared" si="20"/>
        <v/>
      </c>
      <c r="AB14" s="138" t="str">
        <f t="shared" si="21"/>
        <v/>
      </c>
      <c r="AC14" s="138">
        <f t="shared" si="22"/>
        <v>0</v>
      </c>
      <c r="AD14" s="138" t="str">
        <f t="shared" si="23"/>
        <v/>
      </c>
      <c r="AE14" s="138" t="str">
        <f t="shared" si="24"/>
        <v/>
      </c>
      <c r="AF14" s="138">
        <f t="shared" si="25"/>
        <v>0</v>
      </c>
      <c r="AG14" s="138" t="str">
        <f t="shared" si="26"/>
        <v/>
      </c>
      <c r="AH14" s="138" t="str">
        <f t="shared" si="27"/>
        <v/>
      </c>
      <c r="AI14" s="138">
        <f t="shared" si="28"/>
        <v>0</v>
      </c>
      <c r="AJ14" s="138" t="str">
        <f t="shared" si="0"/>
        <v/>
      </c>
      <c r="AK14" s="138" t="str">
        <f t="shared" si="29"/>
        <v/>
      </c>
      <c r="AL14" s="138">
        <f t="shared" si="30"/>
        <v>0</v>
      </c>
      <c r="AM14" s="138" t="str">
        <f t="shared" si="31"/>
        <v/>
      </c>
      <c r="AN14" s="138" t="str">
        <f t="shared" si="32"/>
        <v/>
      </c>
      <c r="AO14" s="138">
        <f t="shared" si="33"/>
        <v>0</v>
      </c>
      <c r="AP14" s="138">
        <f t="shared" si="34"/>
        <v>0</v>
      </c>
    </row>
    <row r="15" spans="1:42" x14ac:dyDescent="0.2">
      <c r="A15" s="133">
        <f>IF('Evidenca prisotnosti'!$B14="","",'Evidenca prisotnosti'!$B14)</f>
        <v>39822</v>
      </c>
      <c r="B15" s="138" t="str">
        <f>IF($A15="","",IF('Evidenca prisotnosti'!C14="","",'Evidenca prisotnosti'!C14))</f>
        <v/>
      </c>
      <c r="C15" s="138" t="str">
        <f>IF($A15="","",IF('Evidenca prisotnosti'!D14="","",'Evidenca prisotnosti'!D14))</f>
        <v/>
      </c>
      <c r="D15" s="138" t="str">
        <f>IF($A15="","",IF('Evidenca prisotnosti'!E14="","",'Evidenca prisotnosti'!E14))</f>
        <v/>
      </c>
      <c r="E15" s="138" t="str">
        <f>IF($A15="","",IF('Evidenca prisotnosti'!F14="","",'Evidenca prisotnosti'!F14))</f>
        <v/>
      </c>
      <c r="F15" s="138" t="str">
        <f>IF($A15="","",IF('Evidenca prisotnosti'!G14="","",'Evidenca prisotnosti'!G14))</f>
        <v/>
      </c>
      <c r="G15" s="138" t="str">
        <f>IF($A15="","",IF('Evidenca prisotnosti'!H14="","",'Evidenca prisotnosti'!H14))</f>
        <v/>
      </c>
      <c r="H15" s="139" t="str">
        <f t="shared" si="1"/>
        <v/>
      </c>
      <c r="I15" s="138" t="str">
        <f t="shared" si="2"/>
        <v/>
      </c>
      <c r="J15" s="139" t="str">
        <f t="shared" si="3"/>
        <v/>
      </c>
      <c r="K15" s="138" t="str">
        <f t="shared" si="4"/>
        <v/>
      </c>
      <c r="L15" s="141" t="str">
        <f t="shared" si="5"/>
        <v/>
      </c>
      <c r="M15" s="138">
        <f t="shared" si="6"/>
        <v>0</v>
      </c>
      <c r="N15" s="138">
        <f t="shared" si="7"/>
        <v>0</v>
      </c>
      <c r="O15" s="138" t="str">
        <f t="shared" si="8"/>
        <v/>
      </c>
      <c r="P15" s="138" t="str">
        <f t="shared" si="9"/>
        <v/>
      </c>
      <c r="Q15" s="138">
        <f t="shared" si="10"/>
        <v>0</v>
      </c>
      <c r="R15" s="138" t="str">
        <f t="shared" si="11"/>
        <v/>
      </c>
      <c r="S15" s="138" t="str">
        <f t="shared" si="12"/>
        <v/>
      </c>
      <c r="T15" s="138">
        <f t="shared" si="13"/>
        <v>0</v>
      </c>
      <c r="U15" s="138" t="str">
        <f t="shared" si="14"/>
        <v/>
      </c>
      <c r="V15" s="138" t="str">
        <f t="shared" si="15"/>
        <v/>
      </c>
      <c r="W15" s="138">
        <f t="shared" si="16"/>
        <v>0</v>
      </c>
      <c r="X15" s="138" t="str">
        <f t="shared" si="17"/>
        <v/>
      </c>
      <c r="Y15" s="138" t="str">
        <f t="shared" si="18"/>
        <v/>
      </c>
      <c r="Z15" s="138">
        <f t="shared" si="19"/>
        <v>0</v>
      </c>
      <c r="AA15" s="138" t="str">
        <f t="shared" si="20"/>
        <v/>
      </c>
      <c r="AB15" s="138" t="str">
        <f t="shared" si="21"/>
        <v/>
      </c>
      <c r="AC15" s="138">
        <f t="shared" si="22"/>
        <v>0</v>
      </c>
      <c r="AD15" s="138" t="str">
        <f t="shared" si="23"/>
        <v/>
      </c>
      <c r="AE15" s="138" t="str">
        <f t="shared" si="24"/>
        <v/>
      </c>
      <c r="AF15" s="138">
        <f t="shared" si="25"/>
        <v>0</v>
      </c>
      <c r="AG15" s="138" t="str">
        <f t="shared" si="26"/>
        <v/>
      </c>
      <c r="AH15" s="138" t="str">
        <f t="shared" si="27"/>
        <v/>
      </c>
      <c r="AI15" s="138">
        <f t="shared" si="28"/>
        <v>0</v>
      </c>
      <c r="AJ15" s="138" t="str">
        <f t="shared" si="0"/>
        <v/>
      </c>
      <c r="AK15" s="138" t="str">
        <f t="shared" si="29"/>
        <v/>
      </c>
      <c r="AL15" s="138">
        <f t="shared" si="30"/>
        <v>0</v>
      </c>
      <c r="AM15" s="138" t="str">
        <f t="shared" si="31"/>
        <v/>
      </c>
      <c r="AN15" s="138" t="str">
        <f t="shared" si="32"/>
        <v/>
      </c>
      <c r="AO15" s="138">
        <f t="shared" si="33"/>
        <v>0</v>
      </c>
      <c r="AP15" s="138">
        <f t="shared" si="34"/>
        <v>0</v>
      </c>
    </row>
    <row r="16" spans="1:42" x14ac:dyDescent="0.2">
      <c r="A16" s="133">
        <f>IF('Evidenca prisotnosti'!$B15="","",'Evidenca prisotnosti'!$B15)</f>
        <v>39823</v>
      </c>
      <c r="B16" s="138" t="str">
        <f>IF($A16="","",IF('Evidenca prisotnosti'!C15="","",'Evidenca prisotnosti'!C15))</f>
        <v/>
      </c>
      <c r="C16" s="138" t="str">
        <f>IF($A16="","",IF('Evidenca prisotnosti'!D15="","",'Evidenca prisotnosti'!D15))</f>
        <v/>
      </c>
      <c r="D16" s="138" t="str">
        <f>IF($A16="","",IF('Evidenca prisotnosti'!E15="","",'Evidenca prisotnosti'!E15))</f>
        <v/>
      </c>
      <c r="E16" s="138" t="str">
        <f>IF($A16="","",IF('Evidenca prisotnosti'!F15="","",'Evidenca prisotnosti'!F15))</f>
        <v/>
      </c>
      <c r="F16" s="138" t="str">
        <f>IF($A16="","",IF('Evidenca prisotnosti'!G15="","",'Evidenca prisotnosti'!G15))</f>
        <v/>
      </c>
      <c r="G16" s="138" t="str">
        <f>IF($A16="","",IF('Evidenca prisotnosti'!H15="","",'Evidenca prisotnosti'!H15))</f>
        <v/>
      </c>
      <c r="H16" s="139" t="str">
        <f t="shared" si="1"/>
        <v/>
      </c>
      <c r="I16" s="138" t="str">
        <f t="shared" si="2"/>
        <v/>
      </c>
      <c r="J16" s="139" t="str">
        <f t="shared" si="3"/>
        <v/>
      </c>
      <c r="K16" s="138" t="str">
        <f t="shared" si="4"/>
        <v/>
      </c>
      <c r="L16" s="141" t="str">
        <f t="shared" si="5"/>
        <v/>
      </c>
      <c r="M16" s="138">
        <f t="shared" si="6"/>
        <v>0</v>
      </c>
      <c r="N16" s="138">
        <f t="shared" si="7"/>
        <v>0</v>
      </c>
      <c r="O16" s="138" t="str">
        <f t="shared" si="8"/>
        <v/>
      </c>
      <c r="P16" s="138" t="str">
        <f t="shared" si="9"/>
        <v/>
      </c>
      <c r="Q16" s="138">
        <f t="shared" si="10"/>
        <v>0</v>
      </c>
      <c r="R16" s="138" t="str">
        <f t="shared" si="11"/>
        <v/>
      </c>
      <c r="S16" s="138" t="str">
        <f t="shared" si="12"/>
        <v/>
      </c>
      <c r="T16" s="138">
        <f t="shared" si="13"/>
        <v>0</v>
      </c>
      <c r="U16" s="138" t="str">
        <f t="shared" si="14"/>
        <v/>
      </c>
      <c r="V16" s="138" t="str">
        <f t="shared" si="15"/>
        <v/>
      </c>
      <c r="W16" s="138">
        <f t="shared" si="16"/>
        <v>0</v>
      </c>
      <c r="X16" s="138" t="str">
        <f t="shared" si="17"/>
        <v/>
      </c>
      <c r="Y16" s="138" t="str">
        <f t="shared" si="18"/>
        <v/>
      </c>
      <c r="Z16" s="138">
        <f t="shared" si="19"/>
        <v>0</v>
      </c>
      <c r="AA16" s="138" t="str">
        <f t="shared" si="20"/>
        <v/>
      </c>
      <c r="AB16" s="138" t="str">
        <f t="shared" si="21"/>
        <v/>
      </c>
      <c r="AC16" s="138">
        <f t="shared" si="22"/>
        <v>0</v>
      </c>
      <c r="AD16" s="138" t="str">
        <f t="shared" si="23"/>
        <v/>
      </c>
      <c r="AE16" s="138" t="str">
        <f t="shared" si="24"/>
        <v/>
      </c>
      <c r="AF16" s="138">
        <f t="shared" si="25"/>
        <v>0</v>
      </c>
      <c r="AG16" s="138" t="str">
        <f t="shared" si="26"/>
        <v/>
      </c>
      <c r="AH16" s="138" t="str">
        <f t="shared" si="27"/>
        <v/>
      </c>
      <c r="AI16" s="138">
        <f t="shared" si="28"/>
        <v>0</v>
      </c>
      <c r="AJ16" s="138" t="str">
        <f t="shared" si="0"/>
        <v/>
      </c>
      <c r="AK16" s="138" t="str">
        <f t="shared" si="29"/>
        <v/>
      </c>
      <c r="AL16" s="138">
        <f t="shared" si="30"/>
        <v>0</v>
      </c>
      <c r="AM16" s="138" t="str">
        <f t="shared" si="31"/>
        <v/>
      </c>
      <c r="AN16" s="138" t="str">
        <f t="shared" si="32"/>
        <v/>
      </c>
      <c r="AO16" s="138">
        <f t="shared" si="33"/>
        <v>0</v>
      </c>
      <c r="AP16" s="138">
        <f t="shared" si="34"/>
        <v>0</v>
      </c>
    </row>
    <row r="17" spans="1:42" x14ac:dyDescent="0.2">
      <c r="A17" s="133">
        <f>IF('Evidenca prisotnosti'!$B16="","",'Evidenca prisotnosti'!$B16)</f>
        <v>39824</v>
      </c>
      <c r="B17" s="138" t="str">
        <f>IF($A17="","",IF('Evidenca prisotnosti'!C16="","",'Evidenca prisotnosti'!C16))</f>
        <v/>
      </c>
      <c r="C17" s="138" t="str">
        <f>IF($A17="","",IF('Evidenca prisotnosti'!D16="","",'Evidenca prisotnosti'!D16))</f>
        <v/>
      </c>
      <c r="D17" s="138" t="str">
        <f>IF($A17="","",IF('Evidenca prisotnosti'!E16="","",'Evidenca prisotnosti'!E16))</f>
        <v/>
      </c>
      <c r="E17" s="138" t="str">
        <f>IF($A17="","",IF('Evidenca prisotnosti'!F16="","",'Evidenca prisotnosti'!F16))</f>
        <v/>
      </c>
      <c r="F17" s="138" t="str">
        <f>IF($A17="","",IF('Evidenca prisotnosti'!G16="","",'Evidenca prisotnosti'!G16))</f>
        <v/>
      </c>
      <c r="G17" s="138" t="str">
        <f>IF($A17="","",IF('Evidenca prisotnosti'!H16="","",'Evidenca prisotnosti'!H16))</f>
        <v/>
      </c>
      <c r="H17" s="139" t="str">
        <f t="shared" si="1"/>
        <v/>
      </c>
      <c r="I17" s="138" t="str">
        <f t="shared" si="2"/>
        <v/>
      </c>
      <c r="J17" s="139" t="str">
        <f t="shared" si="3"/>
        <v/>
      </c>
      <c r="K17" s="138" t="str">
        <f t="shared" si="4"/>
        <v/>
      </c>
      <c r="L17" s="141" t="str">
        <f t="shared" si="5"/>
        <v/>
      </c>
      <c r="M17" s="138">
        <f t="shared" si="6"/>
        <v>0</v>
      </c>
      <c r="N17" s="138">
        <f t="shared" si="7"/>
        <v>0</v>
      </c>
      <c r="O17" s="138" t="str">
        <f t="shared" si="8"/>
        <v/>
      </c>
      <c r="P17" s="138" t="str">
        <f t="shared" si="9"/>
        <v/>
      </c>
      <c r="Q17" s="138">
        <f t="shared" si="10"/>
        <v>0</v>
      </c>
      <c r="R17" s="138" t="str">
        <f t="shared" si="11"/>
        <v/>
      </c>
      <c r="S17" s="138" t="str">
        <f t="shared" si="12"/>
        <v/>
      </c>
      <c r="T17" s="138">
        <f t="shared" si="13"/>
        <v>0</v>
      </c>
      <c r="U17" s="138" t="str">
        <f t="shared" si="14"/>
        <v/>
      </c>
      <c r="V17" s="138" t="str">
        <f t="shared" si="15"/>
        <v/>
      </c>
      <c r="W17" s="138">
        <f t="shared" si="16"/>
        <v>0</v>
      </c>
      <c r="X17" s="138" t="str">
        <f t="shared" si="17"/>
        <v/>
      </c>
      <c r="Y17" s="138" t="str">
        <f t="shared" si="18"/>
        <v/>
      </c>
      <c r="Z17" s="138">
        <f t="shared" si="19"/>
        <v>0</v>
      </c>
      <c r="AA17" s="138" t="str">
        <f t="shared" si="20"/>
        <v/>
      </c>
      <c r="AB17" s="138" t="str">
        <f t="shared" si="21"/>
        <v/>
      </c>
      <c r="AC17" s="138">
        <f t="shared" si="22"/>
        <v>0</v>
      </c>
      <c r="AD17" s="138" t="str">
        <f t="shared" si="23"/>
        <v/>
      </c>
      <c r="AE17" s="138" t="str">
        <f t="shared" si="24"/>
        <v/>
      </c>
      <c r="AF17" s="138">
        <f t="shared" si="25"/>
        <v>0</v>
      </c>
      <c r="AG17" s="138" t="str">
        <f t="shared" si="26"/>
        <v/>
      </c>
      <c r="AH17" s="138" t="str">
        <f t="shared" si="27"/>
        <v/>
      </c>
      <c r="AI17" s="138">
        <f t="shared" si="28"/>
        <v>0</v>
      </c>
      <c r="AJ17" s="138" t="str">
        <f t="shared" si="0"/>
        <v/>
      </c>
      <c r="AK17" s="138" t="str">
        <f t="shared" si="29"/>
        <v/>
      </c>
      <c r="AL17" s="138">
        <f t="shared" si="30"/>
        <v>0</v>
      </c>
      <c r="AM17" s="138" t="str">
        <f t="shared" si="31"/>
        <v/>
      </c>
      <c r="AN17" s="138" t="str">
        <f t="shared" si="32"/>
        <v/>
      </c>
      <c r="AO17" s="138">
        <f t="shared" si="33"/>
        <v>0</v>
      </c>
      <c r="AP17" s="138">
        <f t="shared" si="34"/>
        <v>0</v>
      </c>
    </row>
    <row r="18" spans="1:42" x14ac:dyDescent="0.2">
      <c r="A18" s="133">
        <f>IF('Evidenca prisotnosti'!$B17="","",'Evidenca prisotnosti'!$B17)</f>
        <v>39825</v>
      </c>
      <c r="B18" s="138" t="str">
        <f>IF($A18="","",IF('Evidenca prisotnosti'!C17="","",'Evidenca prisotnosti'!C17))</f>
        <v/>
      </c>
      <c r="C18" s="138" t="str">
        <f>IF($A18="","",IF('Evidenca prisotnosti'!D17="","",'Evidenca prisotnosti'!D17))</f>
        <v/>
      </c>
      <c r="D18" s="138" t="str">
        <f>IF($A18="","",IF('Evidenca prisotnosti'!E17="","",'Evidenca prisotnosti'!E17))</f>
        <v/>
      </c>
      <c r="E18" s="138" t="str">
        <f>IF($A18="","",IF('Evidenca prisotnosti'!F17="","",'Evidenca prisotnosti'!F17))</f>
        <v/>
      </c>
      <c r="F18" s="138" t="str">
        <f>IF($A18="","",IF('Evidenca prisotnosti'!G17="","",'Evidenca prisotnosti'!G17))</f>
        <v/>
      </c>
      <c r="G18" s="138" t="str">
        <f>IF($A18="","",IF('Evidenca prisotnosti'!H17="","",'Evidenca prisotnosti'!H17))</f>
        <v/>
      </c>
      <c r="H18" s="139" t="str">
        <f t="shared" si="1"/>
        <v/>
      </c>
      <c r="I18" s="138" t="str">
        <f t="shared" si="2"/>
        <v/>
      </c>
      <c r="J18" s="139" t="str">
        <f t="shared" si="3"/>
        <v/>
      </c>
      <c r="K18" s="138" t="str">
        <f t="shared" si="4"/>
        <v/>
      </c>
      <c r="L18" s="141" t="str">
        <f t="shared" si="5"/>
        <v/>
      </c>
      <c r="M18" s="138">
        <f t="shared" si="6"/>
        <v>0</v>
      </c>
      <c r="N18" s="138">
        <f t="shared" si="7"/>
        <v>0</v>
      </c>
      <c r="O18" s="138" t="str">
        <f t="shared" si="8"/>
        <v/>
      </c>
      <c r="P18" s="138" t="str">
        <f t="shared" si="9"/>
        <v/>
      </c>
      <c r="Q18" s="138">
        <f t="shared" si="10"/>
        <v>0</v>
      </c>
      <c r="R18" s="138" t="str">
        <f t="shared" si="11"/>
        <v/>
      </c>
      <c r="S18" s="138" t="str">
        <f t="shared" si="12"/>
        <v/>
      </c>
      <c r="T18" s="138">
        <f t="shared" si="13"/>
        <v>0</v>
      </c>
      <c r="U18" s="138" t="str">
        <f t="shared" si="14"/>
        <v/>
      </c>
      <c r="V18" s="138" t="str">
        <f t="shared" si="15"/>
        <v/>
      </c>
      <c r="W18" s="138">
        <f t="shared" si="16"/>
        <v>0</v>
      </c>
      <c r="X18" s="138" t="str">
        <f t="shared" si="17"/>
        <v/>
      </c>
      <c r="Y18" s="138" t="str">
        <f t="shared" si="18"/>
        <v/>
      </c>
      <c r="Z18" s="138">
        <f t="shared" si="19"/>
        <v>0</v>
      </c>
      <c r="AA18" s="138" t="str">
        <f t="shared" si="20"/>
        <v/>
      </c>
      <c r="AB18" s="138" t="str">
        <f t="shared" si="21"/>
        <v/>
      </c>
      <c r="AC18" s="138">
        <f t="shared" si="22"/>
        <v>0</v>
      </c>
      <c r="AD18" s="138" t="str">
        <f t="shared" si="23"/>
        <v/>
      </c>
      <c r="AE18" s="138" t="str">
        <f t="shared" si="24"/>
        <v/>
      </c>
      <c r="AF18" s="138">
        <f t="shared" si="25"/>
        <v>0</v>
      </c>
      <c r="AG18" s="138" t="str">
        <f t="shared" si="26"/>
        <v/>
      </c>
      <c r="AH18" s="138" t="str">
        <f t="shared" si="27"/>
        <v/>
      </c>
      <c r="AI18" s="138">
        <f t="shared" si="28"/>
        <v>0</v>
      </c>
      <c r="AJ18" s="138" t="str">
        <f t="shared" si="0"/>
        <v/>
      </c>
      <c r="AK18" s="138" t="str">
        <f t="shared" si="29"/>
        <v/>
      </c>
      <c r="AL18" s="138">
        <f t="shared" si="30"/>
        <v>0</v>
      </c>
      <c r="AM18" s="138" t="str">
        <f t="shared" si="31"/>
        <v/>
      </c>
      <c r="AN18" s="138" t="str">
        <f t="shared" si="32"/>
        <v/>
      </c>
      <c r="AO18" s="138">
        <f t="shared" si="33"/>
        <v>0</v>
      </c>
      <c r="AP18" s="138">
        <f t="shared" si="34"/>
        <v>0</v>
      </c>
    </row>
    <row r="19" spans="1:42" x14ac:dyDescent="0.2">
      <c r="A19" s="133">
        <f>IF('Evidenca prisotnosti'!$B18="","",'Evidenca prisotnosti'!$B18)</f>
        <v>39826</v>
      </c>
      <c r="B19" s="138" t="str">
        <f>IF($A19="","",IF('Evidenca prisotnosti'!C18="","",'Evidenca prisotnosti'!C18))</f>
        <v/>
      </c>
      <c r="C19" s="138" t="str">
        <f>IF($A19="","",IF('Evidenca prisotnosti'!D18="","",'Evidenca prisotnosti'!D18))</f>
        <v/>
      </c>
      <c r="D19" s="138" t="str">
        <f>IF($A19="","",IF('Evidenca prisotnosti'!E18="","",'Evidenca prisotnosti'!E18))</f>
        <v/>
      </c>
      <c r="E19" s="138" t="str">
        <f>IF($A19="","",IF('Evidenca prisotnosti'!F18="","",'Evidenca prisotnosti'!F18))</f>
        <v/>
      </c>
      <c r="F19" s="138" t="str">
        <f>IF($A19="","",IF('Evidenca prisotnosti'!G18="","",'Evidenca prisotnosti'!G18))</f>
        <v/>
      </c>
      <c r="G19" s="138" t="str">
        <f>IF($A19="","",IF('Evidenca prisotnosti'!H18="","",'Evidenca prisotnosti'!H18))</f>
        <v/>
      </c>
      <c r="H19" s="139" t="str">
        <f t="shared" si="1"/>
        <v/>
      </c>
      <c r="I19" s="138" t="str">
        <f t="shared" si="2"/>
        <v/>
      </c>
      <c r="J19" s="139" t="str">
        <f t="shared" si="3"/>
        <v/>
      </c>
      <c r="K19" s="138" t="str">
        <f t="shared" si="4"/>
        <v/>
      </c>
      <c r="L19" s="141" t="str">
        <f t="shared" si="5"/>
        <v/>
      </c>
      <c r="M19" s="138">
        <f t="shared" si="6"/>
        <v>0</v>
      </c>
      <c r="N19" s="138">
        <f t="shared" si="7"/>
        <v>0</v>
      </c>
      <c r="O19" s="138" t="str">
        <f t="shared" si="8"/>
        <v/>
      </c>
      <c r="P19" s="138" t="str">
        <f t="shared" si="9"/>
        <v/>
      </c>
      <c r="Q19" s="138">
        <f t="shared" si="10"/>
        <v>0</v>
      </c>
      <c r="R19" s="138" t="str">
        <f t="shared" si="11"/>
        <v/>
      </c>
      <c r="S19" s="138" t="str">
        <f t="shared" si="12"/>
        <v/>
      </c>
      <c r="T19" s="138">
        <f t="shared" si="13"/>
        <v>0</v>
      </c>
      <c r="U19" s="138" t="str">
        <f t="shared" si="14"/>
        <v/>
      </c>
      <c r="V19" s="138" t="str">
        <f t="shared" si="15"/>
        <v/>
      </c>
      <c r="W19" s="138">
        <f t="shared" si="16"/>
        <v>0</v>
      </c>
      <c r="X19" s="138" t="str">
        <f t="shared" si="17"/>
        <v/>
      </c>
      <c r="Y19" s="138" t="str">
        <f t="shared" si="18"/>
        <v/>
      </c>
      <c r="Z19" s="138">
        <f t="shared" si="19"/>
        <v>0</v>
      </c>
      <c r="AA19" s="138" t="str">
        <f t="shared" si="20"/>
        <v/>
      </c>
      <c r="AB19" s="138" t="str">
        <f t="shared" si="21"/>
        <v/>
      </c>
      <c r="AC19" s="138">
        <f t="shared" si="22"/>
        <v>0</v>
      </c>
      <c r="AD19" s="138" t="str">
        <f t="shared" si="23"/>
        <v/>
      </c>
      <c r="AE19" s="138" t="str">
        <f t="shared" si="24"/>
        <v/>
      </c>
      <c r="AF19" s="138">
        <f t="shared" si="25"/>
        <v>0</v>
      </c>
      <c r="AG19" s="138" t="str">
        <f t="shared" si="26"/>
        <v/>
      </c>
      <c r="AH19" s="138" t="str">
        <f t="shared" si="27"/>
        <v/>
      </c>
      <c r="AI19" s="138">
        <f t="shared" si="28"/>
        <v>0</v>
      </c>
      <c r="AJ19" s="138" t="str">
        <f t="shared" si="0"/>
        <v/>
      </c>
      <c r="AK19" s="138" t="str">
        <f t="shared" si="29"/>
        <v/>
      </c>
      <c r="AL19" s="138">
        <f t="shared" si="30"/>
        <v>0</v>
      </c>
      <c r="AM19" s="138" t="str">
        <f t="shared" si="31"/>
        <v/>
      </c>
      <c r="AN19" s="138" t="str">
        <f t="shared" si="32"/>
        <v/>
      </c>
      <c r="AO19" s="138">
        <f t="shared" si="33"/>
        <v>0</v>
      </c>
      <c r="AP19" s="138">
        <f t="shared" si="34"/>
        <v>0</v>
      </c>
    </row>
    <row r="20" spans="1:42" x14ac:dyDescent="0.2">
      <c r="A20" s="133">
        <f>IF('Evidenca prisotnosti'!$B19="","",'Evidenca prisotnosti'!$B19)</f>
        <v>39827</v>
      </c>
      <c r="B20" s="138" t="str">
        <f>IF($A20="","",IF('Evidenca prisotnosti'!C19="","",'Evidenca prisotnosti'!C19))</f>
        <v/>
      </c>
      <c r="C20" s="138" t="str">
        <f>IF($A20="","",IF('Evidenca prisotnosti'!D19="","",'Evidenca prisotnosti'!D19))</f>
        <v/>
      </c>
      <c r="D20" s="138" t="str">
        <f>IF($A20="","",IF('Evidenca prisotnosti'!E19="","",'Evidenca prisotnosti'!E19))</f>
        <v/>
      </c>
      <c r="E20" s="138" t="str">
        <f>IF($A20="","",IF('Evidenca prisotnosti'!F19="","",'Evidenca prisotnosti'!F19))</f>
        <v/>
      </c>
      <c r="F20" s="138" t="str">
        <f>IF($A20="","",IF('Evidenca prisotnosti'!G19="","",'Evidenca prisotnosti'!G19))</f>
        <v/>
      </c>
      <c r="G20" s="138" t="str">
        <f>IF($A20="","",IF('Evidenca prisotnosti'!H19="","",'Evidenca prisotnosti'!H19))</f>
        <v/>
      </c>
      <c r="H20" s="139" t="str">
        <f t="shared" si="1"/>
        <v/>
      </c>
      <c r="I20" s="138" t="str">
        <f t="shared" si="2"/>
        <v/>
      </c>
      <c r="J20" s="139" t="str">
        <f t="shared" si="3"/>
        <v/>
      </c>
      <c r="K20" s="138" t="str">
        <f t="shared" si="4"/>
        <v/>
      </c>
      <c r="L20" s="141" t="str">
        <f t="shared" si="5"/>
        <v/>
      </c>
      <c r="M20" s="138">
        <f t="shared" si="6"/>
        <v>0</v>
      </c>
      <c r="N20" s="138">
        <f t="shared" si="7"/>
        <v>0</v>
      </c>
      <c r="O20" s="138" t="str">
        <f t="shared" si="8"/>
        <v/>
      </c>
      <c r="P20" s="138" t="str">
        <f t="shared" si="9"/>
        <v/>
      </c>
      <c r="Q20" s="138">
        <f t="shared" si="10"/>
        <v>0</v>
      </c>
      <c r="R20" s="138" t="str">
        <f t="shared" si="11"/>
        <v/>
      </c>
      <c r="S20" s="138" t="str">
        <f t="shared" si="12"/>
        <v/>
      </c>
      <c r="T20" s="138">
        <f t="shared" si="13"/>
        <v>0</v>
      </c>
      <c r="U20" s="138" t="str">
        <f t="shared" si="14"/>
        <v/>
      </c>
      <c r="V20" s="138" t="str">
        <f t="shared" si="15"/>
        <v/>
      </c>
      <c r="W20" s="138">
        <f t="shared" si="16"/>
        <v>0</v>
      </c>
      <c r="X20" s="138" t="str">
        <f t="shared" si="17"/>
        <v/>
      </c>
      <c r="Y20" s="138" t="str">
        <f t="shared" si="18"/>
        <v/>
      </c>
      <c r="Z20" s="138">
        <f t="shared" si="19"/>
        <v>0</v>
      </c>
      <c r="AA20" s="138" t="str">
        <f t="shared" si="20"/>
        <v/>
      </c>
      <c r="AB20" s="138" t="str">
        <f t="shared" si="21"/>
        <v/>
      </c>
      <c r="AC20" s="138">
        <f t="shared" si="22"/>
        <v>0</v>
      </c>
      <c r="AD20" s="138" t="str">
        <f t="shared" si="23"/>
        <v/>
      </c>
      <c r="AE20" s="138" t="str">
        <f t="shared" si="24"/>
        <v/>
      </c>
      <c r="AF20" s="138">
        <f t="shared" si="25"/>
        <v>0</v>
      </c>
      <c r="AG20" s="138" t="str">
        <f t="shared" si="26"/>
        <v/>
      </c>
      <c r="AH20" s="138" t="str">
        <f t="shared" si="27"/>
        <v/>
      </c>
      <c r="AI20" s="138">
        <f t="shared" si="28"/>
        <v>0</v>
      </c>
      <c r="AJ20" s="138" t="str">
        <f t="shared" si="0"/>
        <v/>
      </c>
      <c r="AK20" s="138" t="str">
        <f t="shared" si="29"/>
        <v/>
      </c>
      <c r="AL20" s="138">
        <f t="shared" si="30"/>
        <v>0</v>
      </c>
      <c r="AM20" s="138" t="str">
        <f t="shared" si="31"/>
        <v/>
      </c>
      <c r="AN20" s="138" t="str">
        <f t="shared" si="32"/>
        <v/>
      </c>
      <c r="AO20" s="138">
        <f t="shared" si="33"/>
        <v>0</v>
      </c>
      <c r="AP20" s="138">
        <f t="shared" si="34"/>
        <v>0</v>
      </c>
    </row>
    <row r="21" spans="1:42" x14ac:dyDescent="0.2">
      <c r="A21" s="133">
        <f>IF('Evidenca prisotnosti'!$B20="","",'Evidenca prisotnosti'!$B20)</f>
        <v>39828</v>
      </c>
      <c r="B21" s="138" t="str">
        <f>IF($A21="","",IF('Evidenca prisotnosti'!C20="","",'Evidenca prisotnosti'!C20))</f>
        <v/>
      </c>
      <c r="C21" s="138" t="str">
        <f>IF($A21="","",IF('Evidenca prisotnosti'!D20="","",'Evidenca prisotnosti'!D20))</f>
        <v/>
      </c>
      <c r="D21" s="138" t="str">
        <f>IF($A21="","",IF('Evidenca prisotnosti'!E20="","",'Evidenca prisotnosti'!E20))</f>
        <v/>
      </c>
      <c r="E21" s="138" t="str">
        <f>IF($A21="","",IF('Evidenca prisotnosti'!F20="","",'Evidenca prisotnosti'!F20))</f>
        <v/>
      </c>
      <c r="F21" s="138" t="str">
        <f>IF($A21="","",IF('Evidenca prisotnosti'!G20="","",'Evidenca prisotnosti'!G20))</f>
        <v/>
      </c>
      <c r="G21" s="138" t="str">
        <f>IF($A21="","",IF('Evidenca prisotnosti'!H20="","",'Evidenca prisotnosti'!H20))</f>
        <v/>
      </c>
      <c r="H21" s="139" t="str">
        <f t="shared" si="1"/>
        <v/>
      </c>
      <c r="I21" s="138" t="str">
        <f t="shared" si="2"/>
        <v/>
      </c>
      <c r="J21" s="139" t="str">
        <f t="shared" si="3"/>
        <v/>
      </c>
      <c r="K21" s="138" t="str">
        <f t="shared" si="4"/>
        <v/>
      </c>
      <c r="L21" s="141" t="str">
        <f t="shared" si="5"/>
        <v/>
      </c>
      <c r="M21" s="138">
        <f t="shared" si="6"/>
        <v>0</v>
      </c>
      <c r="N21" s="138">
        <f t="shared" si="7"/>
        <v>0</v>
      </c>
      <c r="O21" s="138" t="str">
        <f t="shared" si="8"/>
        <v/>
      </c>
      <c r="P21" s="138" t="str">
        <f t="shared" si="9"/>
        <v/>
      </c>
      <c r="Q21" s="138">
        <f t="shared" si="10"/>
        <v>0</v>
      </c>
      <c r="R21" s="138" t="str">
        <f t="shared" si="11"/>
        <v/>
      </c>
      <c r="S21" s="138" t="str">
        <f t="shared" si="12"/>
        <v/>
      </c>
      <c r="T21" s="138">
        <f t="shared" si="13"/>
        <v>0</v>
      </c>
      <c r="U21" s="138" t="str">
        <f t="shared" si="14"/>
        <v/>
      </c>
      <c r="V21" s="138" t="str">
        <f t="shared" si="15"/>
        <v/>
      </c>
      <c r="W21" s="138">
        <f t="shared" si="16"/>
        <v>0</v>
      </c>
      <c r="X21" s="138" t="str">
        <f t="shared" si="17"/>
        <v/>
      </c>
      <c r="Y21" s="138" t="str">
        <f t="shared" si="18"/>
        <v/>
      </c>
      <c r="Z21" s="138">
        <f t="shared" si="19"/>
        <v>0</v>
      </c>
      <c r="AA21" s="138" t="str">
        <f t="shared" si="20"/>
        <v/>
      </c>
      <c r="AB21" s="138" t="str">
        <f t="shared" si="21"/>
        <v/>
      </c>
      <c r="AC21" s="138">
        <f t="shared" si="22"/>
        <v>0</v>
      </c>
      <c r="AD21" s="138" t="str">
        <f t="shared" si="23"/>
        <v/>
      </c>
      <c r="AE21" s="138" t="str">
        <f t="shared" si="24"/>
        <v/>
      </c>
      <c r="AF21" s="138">
        <f t="shared" si="25"/>
        <v>0</v>
      </c>
      <c r="AG21" s="138" t="str">
        <f t="shared" si="26"/>
        <v/>
      </c>
      <c r="AH21" s="138" t="str">
        <f t="shared" si="27"/>
        <v/>
      </c>
      <c r="AI21" s="138">
        <f t="shared" si="28"/>
        <v>0</v>
      </c>
      <c r="AJ21" s="138" t="str">
        <f t="shared" si="0"/>
        <v/>
      </c>
      <c r="AK21" s="138" t="str">
        <f t="shared" si="29"/>
        <v/>
      </c>
      <c r="AL21" s="138">
        <f t="shared" si="30"/>
        <v>0</v>
      </c>
      <c r="AM21" s="138" t="str">
        <f t="shared" si="31"/>
        <v/>
      </c>
      <c r="AN21" s="138" t="str">
        <f t="shared" si="32"/>
        <v/>
      </c>
      <c r="AO21" s="138">
        <f t="shared" si="33"/>
        <v>0</v>
      </c>
      <c r="AP21" s="138">
        <f t="shared" si="34"/>
        <v>0</v>
      </c>
    </row>
    <row r="22" spans="1:42" x14ac:dyDescent="0.2">
      <c r="A22" s="133">
        <f>IF('Evidenca prisotnosti'!$B21="","",'Evidenca prisotnosti'!$B21)</f>
        <v>39829</v>
      </c>
      <c r="B22" s="138" t="str">
        <f>IF($A22="","",IF('Evidenca prisotnosti'!C21="","",'Evidenca prisotnosti'!C21))</f>
        <v/>
      </c>
      <c r="C22" s="138" t="str">
        <f>IF($A22="","",IF('Evidenca prisotnosti'!D21="","",'Evidenca prisotnosti'!D21))</f>
        <v/>
      </c>
      <c r="D22" s="138" t="str">
        <f>IF($A22="","",IF('Evidenca prisotnosti'!E21="","",'Evidenca prisotnosti'!E21))</f>
        <v/>
      </c>
      <c r="E22" s="138" t="str">
        <f>IF($A22="","",IF('Evidenca prisotnosti'!F21="","",'Evidenca prisotnosti'!F21))</f>
        <v/>
      </c>
      <c r="F22" s="138" t="str">
        <f>IF($A22="","",IF('Evidenca prisotnosti'!G21="","",'Evidenca prisotnosti'!G21))</f>
        <v/>
      </c>
      <c r="G22" s="138" t="str">
        <f>IF($A22="","",IF('Evidenca prisotnosti'!H21="","",'Evidenca prisotnosti'!H21))</f>
        <v/>
      </c>
      <c r="H22" s="139" t="str">
        <f t="shared" si="1"/>
        <v/>
      </c>
      <c r="I22" s="138" t="str">
        <f t="shared" si="2"/>
        <v/>
      </c>
      <c r="J22" s="139" t="str">
        <f t="shared" si="3"/>
        <v/>
      </c>
      <c r="K22" s="138" t="str">
        <f t="shared" si="4"/>
        <v/>
      </c>
      <c r="L22" s="141" t="str">
        <f t="shared" si="5"/>
        <v/>
      </c>
      <c r="M22" s="138">
        <f t="shared" si="6"/>
        <v>0</v>
      </c>
      <c r="N22" s="138">
        <f t="shared" si="7"/>
        <v>0</v>
      </c>
      <c r="O22" s="138" t="str">
        <f t="shared" si="8"/>
        <v/>
      </c>
      <c r="P22" s="138" t="str">
        <f t="shared" si="9"/>
        <v/>
      </c>
      <c r="Q22" s="138">
        <f t="shared" si="10"/>
        <v>0</v>
      </c>
      <c r="R22" s="138" t="str">
        <f t="shared" si="11"/>
        <v/>
      </c>
      <c r="S22" s="138" t="str">
        <f t="shared" si="12"/>
        <v/>
      </c>
      <c r="T22" s="138">
        <f t="shared" si="13"/>
        <v>0</v>
      </c>
      <c r="U22" s="138" t="str">
        <f t="shared" si="14"/>
        <v/>
      </c>
      <c r="V22" s="138" t="str">
        <f t="shared" si="15"/>
        <v/>
      </c>
      <c r="W22" s="138">
        <f t="shared" si="16"/>
        <v>0</v>
      </c>
      <c r="X22" s="138" t="str">
        <f t="shared" si="17"/>
        <v/>
      </c>
      <c r="Y22" s="138" t="str">
        <f t="shared" si="18"/>
        <v/>
      </c>
      <c r="Z22" s="138">
        <f t="shared" si="19"/>
        <v>0</v>
      </c>
      <c r="AA22" s="138" t="str">
        <f t="shared" si="20"/>
        <v/>
      </c>
      <c r="AB22" s="138" t="str">
        <f t="shared" si="21"/>
        <v/>
      </c>
      <c r="AC22" s="138">
        <f t="shared" si="22"/>
        <v>0</v>
      </c>
      <c r="AD22" s="138" t="str">
        <f t="shared" si="23"/>
        <v/>
      </c>
      <c r="AE22" s="138" t="str">
        <f t="shared" si="24"/>
        <v/>
      </c>
      <c r="AF22" s="138">
        <f t="shared" si="25"/>
        <v>0</v>
      </c>
      <c r="AG22" s="138" t="str">
        <f t="shared" si="26"/>
        <v/>
      </c>
      <c r="AH22" s="138" t="str">
        <f t="shared" si="27"/>
        <v/>
      </c>
      <c r="AI22" s="138">
        <f t="shared" si="28"/>
        <v>0</v>
      </c>
      <c r="AJ22" s="138" t="str">
        <f t="shared" si="0"/>
        <v/>
      </c>
      <c r="AK22" s="138" t="str">
        <f t="shared" si="29"/>
        <v/>
      </c>
      <c r="AL22" s="138">
        <f t="shared" si="30"/>
        <v>0</v>
      </c>
      <c r="AM22" s="138" t="str">
        <f t="shared" si="31"/>
        <v/>
      </c>
      <c r="AN22" s="138" t="str">
        <f t="shared" si="32"/>
        <v/>
      </c>
      <c r="AO22" s="138">
        <f t="shared" si="33"/>
        <v>0</v>
      </c>
      <c r="AP22" s="138">
        <f t="shared" si="34"/>
        <v>0</v>
      </c>
    </row>
    <row r="23" spans="1:42" x14ac:dyDescent="0.2">
      <c r="A23" s="133">
        <f>IF('Evidenca prisotnosti'!$B22="","",'Evidenca prisotnosti'!$B22)</f>
        <v>39830</v>
      </c>
      <c r="B23" s="138" t="str">
        <f>IF($A23="","",IF('Evidenca prisotnosti'!C22="","",'Evidenca prisotnosti'!C22))</f>
        <v/>
      </c>
      <c r="C23" s="138" t="str">
        <f>IF($A23="","",IF('Evidenca prisotnosti'!D22="","",'Evidenca prisotnosti'!D22))</f>
        <v/>
      </c>
      <c r="D23" s="138" t="str">
        <f>IF($A23="","",IF('Evidenca prisotnosti'!E22="","",'Evidenca prisotnosti'!E22))</f>
        <v/>
      </c>
      <c r="E23" s="138" t="str">
        <f>IF($A23="","",IF('Evidenca prisotnosti'!F22="","",'Evidenca prisotnosti'!F22))</f>
        <v/>
      </c>
      <c r="F23" s="138" t="str">
        <f>IF($A23="","",IF('Evidenca prisotnosti'!G22="","",'Evidenca prisotnosti'!G22))</f>
        <v/>
      </c>
      <c r="G23" s="138" t="str">
        <f>IF($A23="","",IF('Evidenca prisotnosti'!H22="","",'Evidenca prisotnosti'!H22))</f>
        <v/>
      </c>
      <c r="H23" s="139" t="str">
        <f t="shared" si="1"/>
        <v/>
      </c>
      <c r="I23" s="138" t="str">
        <f t="shared" si="2"/>
        <v/>
      </c>
      <c r="J23" s="139" t="str">
        <f t="shared" si="3"/>
        <v/>
      </c>
      <c r="K23" s="138" t="str">
        <f t="shared" si="4"/>
        <v/>
      </c>
      <c r="L23" s="141" t="str">
        <f t="shared" si="5"/>
        <v/>
      </c>
      <c r="M23" s="138">
        <f t="shared" si="6"/>
        <v>0</v>
      </c>
      <c r="N23" s="138">
        <f t="shared" si="7"/>
        <v>0</v>
      </c>
      <c r="O23" s="138" t="str">
        <f t="shared" si="8"/>
        <v/>
      </c>
      <c r="P23" s="138" t="str">
        <f t="shared" si="9"/>
        <v/>
      </c>
      <c r="Q23" s="138">
        <f t="shared" si="10"/>
        <v>0</v>
      </c>
      <c r="R23" s="138" t="str">
        <f t="shared" si="11"/>
        <v/>
      </c>
      <c r="S23" s="138" t="str">
        <f t="shared" si="12"/>
        <v/>
      </c>
      <c r="T23" s="138">
        <f t="shared" si="13"/>
        <v>0</v>
      </c>
      <c r="U23" s="138" t="str">
        <f t="shared" si="14"/>
        <v/>
      </c>
      <c r="V23" s="138" t="str">
        <f t="shared" si="15"/>
        <v/>
      </c>
      <c r="W23" s="138">
        <f t="shared" si="16"/>
        <v>0</v>
      </c>
      <c r="X23" s="138" t="str">
        <f t="shared" si="17"/>
        <v/>
      </c>
      <c r="Y23" s="138" t="str">
        <f t="shared" si="18"/>
        <v/>
      </c>
      <c r="Z23" s="138">
        <f t="shared" si="19"/>
        <v>0</v>
      </c>
      <c r="AA23" s="138" t="str">
        <f t="shared" si="20"/>
        <v/>
      </c>
      <c r="AB23" s="138" t="str">
        <f t="shared" si="21"/>
        <v/>
      </c>
      <c r="AC23" s="138">
        <f t="shared" si="22"/>
        <v>0</v>
      </c>
      <c r="AD23" s="138" t="str">
        <f t="shared" si="23"/>
        <v/>
      </c>
      <c r="AE23" s="138" t="str">
        <f t="shared" si="24"/>
        <v/>
      </c>
      <c r="AF23" s="138">
        <f t="shared" si="25"/>
        <v>0</v>
      </c>
      <c r="AG23" s="138" t="str">
        <f t="shared" si="26"/>
        <v/>
      </c>
      <c r="AH23" s="138" t="str">
        <f t="shared" si="27"/>
        <v/>
      </c>
      <c r="AI23" s="138">
        <f t="shared" si="28"/>
        <v>0</v>
      </c>
      <c r="AJ23" s="138" t="str">
        <f t="shared" si="0"/>
        <v/>
      </c>
      <c r="AK23" s="138" t="str">
        <f t="shared" si="29"/>
        <v/>
      </c>
      <c r="AL23" s="138">
        <f t="shared" si="30"/>
        <v>0</v>
      </c>
      <c r="AM23" s="138" t="str">
        <f t="shared" si="31"/>
        <v/>
      </c>
      <c r="AN23" s="138" t="str">
        <f t="shared" si="32"/>
        <v/>
      </c>
      <c r="AO23" s="138">
        <f t="shared" si="33"/>
        <v>0</v>
      </c>
      <c r="AP23" s="138">
        <f t="shared" si="34"/>
        <v>0</v>
      </c>
    </row>
    <row r="24" spans="1:42" x14ac:dyDescent="0.2">
      <c r="A24" s="133">
        <f>IF('Evidenca prisotnosti'!$B23="","",'Evidenca prisotnosti'!$B23)</f>
        <v>39831</v>
      </c>
      <c r="B24" s="138" t="str">
        <f>IF($A24="","",IF('Evidenca prisotnosti'!C23="","",'Evidenca prisotnosti'!C23))</f>
        <v/>
      </c>
      <c r="C24" s="138" t="str">
        <f>IF($A24="","",IF('Evidenca prisotnosti'!D23="","",'Evidenca prisotnosti'!D23))</f>
        <v/>
      </c>
      <c r="D24" s="138" t="str">
        <f>IF($A24="","",IF('Evidenca prisotnosti'!E23="","",'Evidenca prisotnosti'!E23))</f>
        <v/>
      </c>
      <c r="E24" s="138" t="str">
        <f>IF($A24="","",IF('Evidenca prisotnosti'!F23="","",'Evidenca prisotnosti'!F23))</f>
        <v/>
      </c>
      <c r="F24" s="138" t="str">
        <f>IF($A24="","",IF('Evidenca prisotnosti'!G23="","",'Evidenca prisotnosti'!G23))</f>
        <v/>
      </c>
      <c r="G24" s="138" t="str">
        <f>IF($A24="","",IF('Evidenca prisotnosti'!H23="","",'Evidenca prisotnosti'!H23))</f>
        <v/>
      </c>
      <c r="H24" s="139" t="str">
        <f t="shared" si="1"/>
        <v/>
      </c>
      <c r="I24" s="138" t="str">
        <f t="shared" si="2"/>
        <v/>
      </c>
      <c r="J24" s="139" t="str">
        <f t="shared" si="3"/>
        <v/>
      </c>
      <c r="K24" s="138" t="str">
        <f t="shared" si="4"/>
        <v/>
      </c>
      <c r="L24" s="141" t="str">
        <f t="shared" si="5"/>
        <v/>
      </c>
      <c r="M24" s="138">
        <f t="shared" si="6"/>
        <v>0</v>
      </c>
      <c r="N24" s="138">
        <f t="shared" si="7"/>
        <v>0</v>
      </c>
      <c r="O24" s="138" t="str">
        <f t="shared" si="8"/>
        <v/>
      </c>
      <c r="P24" s="138" t="str">
        <f t="shared" si="9"/>
        <v/>
      </c>
      <c r="Q24" s="138">
        <f t="shared" si="10"/>
        <v>0</v>
      </c>
      <c r="R24" s="138" t="str">
        <f t="shared" si="11"/>
        <v/>
      </c>
      <c r="S24" s="138" t="str">
        <f t="shared" si="12"/>
        <v/>
      </c>
      <c r="T24" s="138">
        <f t="shared" si="13"/>
        <v>0</v>
      </c>
      <c r="U24" s="138" t="str">
        <f t="shared" si="14"/>
        <v/>
      </c>
      <c r="V24" s="138" t="str">
        <f t="shared" si="15"/>
        <v/>
      </c>
      <c r="W24" s="138">
        <f t="shared" si="16"/>
        <v>0</v>
      </c>
      <c r="X24" s="138" t="str">
        <f t="shared" si="17"/>
        <v/>
      </c>
      <c r="Y24" s="138" t="str">
        <f t="shared" si="18"/>
        <v/>
      </c>
      <c r="Z24" s="138">
        <f t="shared" si="19"/>
        <v>0</v>
      </c>
      <c r="AA24" s="138" t="str">
        <f t="shared" si="20"/>
        <v/>
      </c>
      <c r="AB24" s="138" t="str">
        <f t="shared" si="21"/>
        <v/>
      </c>
      <c r="AC24" s="138">
        <f t="shared" si="22"/>
        <v>0</v>
      </c>
      <c r="AD24" s="138" t="str">
        <f t="shared" si="23"/>
        <v/>
      </c>
      <c r="AE24" s="138" t="str">
        <f t="shared" si="24"/>
        <v/>
      </c>
      <c r="AF24" s="138">
        <f t="shared" si="25"/>
        <v>0</v>
      </c>
      <c r="AG24" s="138" t="str">
        <f t="shared" si="26"/>
        <v/>
      </c>
      <c r="AH24" s="138" t="str">
        <f t="shared" si="27"/>
        <v/>
      </c>
      <c r="AI24" s="138">
        <f t="shared" si="28"/>
        <v>0</v>
      </c>
      <c r="AJ24" s="138" t="str">
        <f t="shared" si="0"/>
        <v/>
      </c>
      <c r="AK24" s="138" t="str">
        <f t="shared" si="29"/>
        <v/>
      </c>
      <c r="AL24" s="138">
        <f t="shared" si="30"/>
        <v>0</v>
      </c>
      <c r="AM24" s="138" t="str">
        <f t="shared" si="31"/>
        <v/>
      </c>
      <c r="AN24" s="138" t="str">
        <f t="shared" si="32"/>
        <v/>
      </c>
      <c r="AO24" s="138">
        <f t="shared" si="33"/>
        <v>0</v>
      </c>
      <c r="AP24" s="138">
        <f t="shared" si="34"/>
        <v>0</v>
      </c>
    </row>
    <row r="25" spans="1:42" x14ac:dyDescent="0.2">
      <c r="A25" s="133">
        <f>IF('Evidenca prisotnosti'!$B24="","",'Evidenca prisotnosti'!$B24)</f>
        <v>39832</v>
      </c>
      <c r="B25" s="138" t="str">
        <f>IF($A25="","",IF('Evidenca prisotnosti'!C24="","",'Evidenca prisotnosti'!C24))</f>
        <v/>
      </c>
      <c r="C25" s="138" t="str">
        <f>IF($A25="","",IF('Evidenca prisotnosti'!D24="","",'Evidenca prisotnosti'!D24))</f>
        <v/>
      </c>
      <c r="D25" s="138" t="str">
        <f>IF($A25="","",IF('Evidenca prisotnosti'!E24="","",'Evidenca prisotnosti'!E24))</f>
        <v/>
      </c>
      <c r="E25" s="138" t="str">
        <f>IF($A25="","",IF('Evidenca prisotnosti'!F24="","",'Evidenca prisotnosti'!F24))</f>
        <v/>
      </c>
      <c r="F25" s="138" t="str">
        <f>IF($A25="","",IF('Evidenca prisotnosti'!G24="","",'Evidenca prisotnosti'!G24))</f>
        <v/>
      </c>
      <c r="G25" s="138" t="str">
        <f>IF($A25="","",IF('Evidenca prisotnosti'!H24="","",'Evidenca prisotnosti'!H24))</f>
        <v/>
      </c>
      <c r="H25" s="139" t="str">
        <f t="shared" si="1"/>
        <v/>
      </c>
      <c r="I25" s="138" t="str">
        <f t="shared" si="2"/>
        <v/>
      </c>
      <c r="J25" s="139" t="str">
        <f t="shared" si="3"/>
        <v/>
      </c>
      <c r="K25" s="138" t="str">
        <f t="shared" si="4"/>
        <v/>
      </c>
      <c r="L25" s="141" t="str">
        <f t="shared" si="5"/>
        <v/>
      </c>
      <c r="M25" s="138">
        <f t="shared" si="6"/>
        <v>0</v>
      </c>
      <c r="N25" s="138">
        <f t="shared" si="7"/>
        <v>0</v>
      </c>
      <c r="O25" s="138" t="str">
        <f t="shared" si="8"/>
        <v/>
      </c>
      <c r="P25" s="138" t="str">
        <f t="shared" si="9"/>
        <v/>
      </c>
      <c r="Q25" s="138">
        <f t="shared" si="10"/>
        <v>0</v>
      </c>
      <c r="R25" s="138" t="str">
        <f t="shared" si="11"/>
        <v/>
      </c>
      <c r="S25" s="138" t="str">
        <f t="shared" si="12"/>
        <v/>
      </c>
      <c r="T25" s="138">
        <f t="shared" si="13"/>
        <v>0</v>
      </c>
      <c r="U25" s="138" t="str">
        <f t="shared" si="14"/>
        <v/>
      </c>
      <c r="V25" s="138" t="str">
        <f t="shared" si="15"/>
        <v/>
      </c>
      <c r="W25" s="138">
        <f t="shared" si="16"/>
        <v>0</v>
      </c>
      <c r="X25" s="138" t="str">
        <f t="shared" si="17"/>
        <v/>
      </c>
      <c r="Y25" s="138" t="str">
        <f t="shared" si="18"/>
        <v/>
      </c>
      <c r="Z25" s="138">
        <f t="shared" si="19"/>
        <v>0</v>
      </c>
      <c r="AA25" s="138" t="str">
        <f t="shared" si="20"/>
        <v/>
      </c>
      <c r="AB25" s="138" t="str">
        <f t="shared" si="21"/>
        <v/>
      </c>
      <c r="AC25" s="138">
        <f t="shared" si="22"/>
        <v>0</v>
      </c>
      <c r="AD25" s="138" t="str">
        <f t="shared" si="23"/>
        <v/>
      </c>
      <c r="AE25" s="138" t="str">
        <f t="shared" si="24"/>
        <v/>
      </c>
      <c r="AF25" s="138">
        <f t="shared" si="25"/>
        <v>0</v>
      </c>
      <c r="AG25" s="138" t="str">
        <f t="shared" si="26"/>
        <v/>
      </c>
      <c r="AH25" s="138" t="str">
        <f t="shared" si="27"/>
        <v/>
      </c>
      <c r="AI25" s="138">
        <f t="shared" si="28"/>
        <v>0</v>
      </c>
      <c r="AJ25" s="138" t="str">
        <f t="shared" si="0"/>
        <v/>
      </c>
      <c r="AK25" s="138" t="str">
        <f t="shared" si="29"/>
        <v/>
      </c>
      <c r="AL25" s="138">
        <f t="shared" si="30"/>
        <v>0</v>
      </c>
      <c r="AM25" s="138" t="str">
        <f t="shared" si="31"/>
        <v/>
      </c>
      <c r="AN25" s="138" t="str">
        <f t="shared" si="32"/>
        <v/>
      </c>
      <c r="AO25" s="138">
        <f t="shared" si="33"/>
        <v>0</v>
      </c>
      <c r="AP25" s="138">
        <f t="shared" si="34"/>
        <v>0</v>
      </c>
    </row>
    <row r="26" spans="1:42" x14ac:dyDescent="0.2">
      <c r="A26" s="133">
        <f>IF('Evidenca prisotnosti'!$B25="","",'Evidenca prisotnosti'!$B25)</f>
        <v>39833</v>
      </c>
      <c r="B26" s="138" t="str">
        <f>IF($A26="","",IF('Evidenca prisotnosti'!C25="","",'Evidenca prisotnosti'!C25))</f>
        <v/>
      </c>
      <c r="C26" s="138" t="str">
        <f>IF($A26="","",IF('Evidenca prisotnosti'!D25="","",'Evidenca prisotnosti'!D25))</f>
        <v/>
      </c>
      <c r="D26" s="138" t="str">
        <f>IF($A26="","",IF('Evidenca prisotnosti'!E25="","",'Evidenca prisotnosti'!E25))</f>
        <v/>
      </c>
      <c r="E26" s="138" t="str">
        <f>IF($A26="","",IF('Evidenca prisotnosti'!F25="","",'Evidenca prisotnosti'!F25))</f>
        <v/>
      </c>
      <c r="F26" s="138" t="str">
        <f>IF($A26="","",IF('Evidenca prisotnosti'!G25="","",'Evidenca prisotnosti'!G25))</f>
        <v/>
      </c>
      <c r="G26" s="138" t="str">
        <f>IF($A26="","",IF('Evidenca prisotnosti'!H25="","",'Evidenca prisotnosti'!H25))</f>
        <v/>
      </c>
      <c r="H26" s="139" t="str">
        <f t="shared" si="1"/>
        <v/>
      </c>
      <c r="I26" s="138" t="str">
        <f t="shared" si="2"/>
        <v/>
      </c>
      <c r="J26" s="139" t="str">
        <f t="shared" si="3"/>
        <v/>
      </c>
      <c r="K26" s="138" t="str">
        <f t="shared" si="4"/>
        <v/>
      </c>
      <c r="L26" s="141" t="str">
        <f t="shared" si="5"/>
        <v/>
      </c>
      <c r="M26" s="138">
        <f t="shared" si="6"/>
        <v>0</v>
      </c>
      <c r="N26" s="138">
        <f t="shared" si="7"/>
        <v>0</v>
      </c>
      <c r="O26" s="138" t="str">
        <f t="shared" si="8"/>
        <v/>
      </c>
      <c r="P26" s="138" t="str">
        <f t="shared" si="9"/>
        <v/>
      </c>
      <c r="Q26" s="138">
        <f t="shared" si="10"/>
        <v>0</v>
      </c>
      <c r="R26" s="138" t="str">
        <f t="shared" si="11"/>
        <v/>
      </c>
      <c r="S26" s="138" t="str">
        <f t="shared" si="12"/>
        <v/>
      </c>
      <c r="T26" s="138">
        <f t="shared" si="13"/>
        <v>0</v>
      </c>
      <c r="U26" s="138" t="str">
        <f t="shared" si="14"/>
        <v/>
      </c>
      <c r="V26" s="138" t="str">
        <f t="shared" si="15"/>
        <v/>
      </c>
      <c r="W26" s="138">
        <f t="shared" si="16"/>
        <v>0</v>
      </c>
      <c r="X26" s="138" t="str">
        <f t="shared" si="17"/>
        <v/>
      </c>
      <c r="Y26" s="138" t="str">
        <f t="shared" si="18"/>
        <v/>
      </c>
      <c r="Z26" s="138">
        <f t="shared" si="19"/>
        <v>0</v>
      </c>
      <c r="AA26" s="138" t="str">
        <f t="shared" si="20"/>
        <v/>
      </c>
      <c r="AB26" s="138" t="str">
        <f t="shared" si="21"/>
        <v/>
      </c>
      <c r="AC26" s="138">
        <f t="shared" si="22"/>
        <v>0</v>
      </c>
      <c r="AD26" s="138" t="str">
        <f t="shared" si="23"/>
        <v/>
      </c>
      <c r="AE26" s="138" t="str">
        <f t="shared" si="24"/>
        <v/>
      </c>
      <c r="AF26" s="138">
        <f t="shared" si="25"/>
        <v>0</v>
      </c>
      <c r="AG26" s="138" t="str">
        <f t="shared" si="26"/>
        <v/>
      </c>
      <c r="AH26" s="138" t="str">
        <f t="shared" si="27"/>
        <v/>
      </c>
      <c r="AI26" s="138">
        <f t="shared" si="28"/>
        <v>0</v>
      </c>
      <c r="AJ26" s="138" t="str">
        <f t="shared" si="0"/>
        <v/>
      </c>
      <c r="AK26" s="138" t="str">
        <f t="shared" si="29"/>
        <v/>
      </c>
      <c r="AL26" s="138">
        <f t="shared" si="30"/>
        <v>0</v>
      </c>
      <c r="AM26" s="138" t="str">
        <f t="shared" si="31"/>
        <v/>
      </c>
      <c r="AN26" s="138" t="str">
        <f t="shared" si="32"/>
        <v/>
      </c>
      <c r="AO26" s="138">
        <f t="shared" si="33"/>
        <v>0</v>
      </c>
      <c r="AP26" s="138">
        <f t="shared" si="34"/>
        <v>0</v>
      </c>
    </row>
    <row r="27" spans="1:42" x14ac:dyDescent="0.2">
      <c r="A27" s="133">
        <f>IF('Evidenca prisotnosti'!$B26="","",'Evidenca prisotnosti'!$B26)</f>
        <v>39834</v>
      </c>
      <c r="B27" s="138" t="str">
        <f>IF($A27="","",IF('Evidenca prisotnosti'!C26="","",'Evidenca prisotnosti'!C26))</f>
        <v/>
      </c>
      <c r="C27" s="138" t="str">
        <f>IF($A27="","",IF('Evidenca prisotnosti'!D26="","",'Evidenca prisotnosti'!D26))</f>
        <v/>
      </c>
      <c r="D27" s="138" t="str">
        <f>IF($A27="","",IF('Evidenca prisotnosti'!E26="","",'Evidenca prisotnosti'!E26))</f>
        <v/>
      </c>
      <c r="E27" s="138" t="str">
        <f>IF($A27="","",IF('Evidenca prisotnosti'!F26="","",'Evidenca prisotnosti'!F26))</f>
        <v/>
      </c>
      <c r="F27" s="138" t="str">
        <f>IF($A27="","",IF('Evidenca prisotnosti'!G26="","",'Evidenca prisotnosti'!G26))</f>
        <v/>
      </c>
      <c r="G27" s="138" t="str">
        <f>IF($A27="","",IF('Evidenca prisotnosti'!H26="","",'Evidenca prisotnosti'!H26))</f>
        <v/>
      </c>
      <c r="H27" s="139" t="str">
        <f t="shared" si="1"/>
        <v/>
      </c>
      <c r="I27" s="138" t="str">
        <f t="shared" si="2"/>
        <v/>
      </c>
      <c r="J27" s="139" t="str">
        <f t="shared" si="3"/>
        <v/>
      </c>
      <c r="K27" s="138" t="str">
        <f t="shared" si="4"/>
        <v/>
      </c>
      <c r="L27" s="141" t="str">
        <f t="shared" si="5"/>
        <v/>
      </c>
      <c r="M27" s="138">
        <f t="shared" si="6"/>
        <v>0</v>
      </c>
      <c r="N27" s="138">
        <f t="shared" si="7"/>
        <v>0</v>
      </c>
      <c r="O27" s="138" t="str">
        <f t="shared" si="8"/>
        <v/>
      </c>
      <c r="P27" s="138" t="str">
        <f t="shared" si="9"/>
        <v/>
      </c>
      <c r="Q27" s="138">
        <f t="shared" si="10"/>
        <v>0</v>
      </c>
      <c r="R27" s="138" t="str">
        <f t="shared" si="11"/>
        <v/>
      </c>
      <c r="S27" s="138" t="str">
        <f t="shared" si="12"/>
        <v/>
      </c>
      <c r="T27" s="138">
        <f t="shared" si="13"/>
        <v>0</v>
      </c>
      <c r="U27" s="138" t="str">
        <f t="shared" si="14"/>
        <v/>
      </c>
      <c r="V27" s="138" t="str">
        <f t="shared" si="15"/>
        <v/>
      </c>
      <c r="W27" s="138">
        <f t="shared" si="16"/>
        <v>0</v>
      </c>
      <c r="X27" s="138" t="str">
        <f t="shared" si="17"/>
        <v/>
      </c>
      <c r="Y27" s="138" t="str">
        <f t="shared" si="18"/>
        <v/>
      </c>
      <c r="Z27" s="138">
        <f t="shared" si="19"/>
        <v>0</v>
      </c>
      <c r="AA27" s="138" t="str">
        <f t="shared" si="20"/>
        <v/>
      </c>
      <c r="AB27" s="138" t="str">
        <f t="shared" si="21"/>
        <v/>
      </c>
      <c r="AC27" s="138">
        <f t="shared" si="22"/>
        <v>0</v>
      </c>
      <c r="AD27" s="138" t="str">
        <f t="shared" si="23"/>
        <v/>
      </c>
      <c r="AE27" s="138" t="str">
        <f t="shared" si="24"/>
        <v/>
      </c>
      <c r="AF27" s="138">
        <f t="shared" si="25"/>
        <v>0</v>
      </c>
      <c r="AG27" s="138" t="str">
        <f t="shared" si="26"/>
        <v/>
      </c>
      <c r="AH27" s="138" t="str">
        <f t="shared" si="27"/>
        <v/>
      </c>
      <c r="AI27" s="138">
        <f t="shared" si="28"/>
        <v>0</v>
      </c>
      <c r="AJ27" s="138" t="str">
        <f t="shared" si="0"/>
        <v/>
      </c>
      <c r="AK27" s="138" t="str">
        <f t="shared" si="29"/>
        <v/>
      </c>
      <c r="AL27" s="138">
        <f t="shared" si="30"/>
        <v>0</v>
      </c>
      <c r="AM27" s="138" t="str">
        <f t="shared" si="31"/>
        <v/>
      </c>
      <c r="AN27" s="138" t="str">
        <f t="shared" si="32"/>
        <v/>
      </c>
      <c r="AO27" s="138">
        <f t="shared" si="33"/>
        <v>0</v>
      </c>
      <c r="AP27" s="138">
        <f t="shared" si="34"/>
        <v>0</v>
      </c>
    </row>
    <row r="28" spans="1:42" x14ac:dyDescent="0.2">
      <c r="A28" s="133">
        <f>IF('Evidenca prisotnosti'!$B27="","",'Evidenca prisotnosti'!$B27)</f>
        <v>39835</v>
      </c>
      <c r="B28" s="138" t="str">
        <f>IF($A28="","",IF('Evidenca prisotnosti'!C27="","",'Evidenca prisotnosti'!C27))</f>
        <v/>
      </c>
      <c r="C28" s="138" t="str">
        <f>IF($A28="","",IF('Evidenca prisotnosti'!D27="","",'Evidenca prisotnosti'!D27))</f>
        <v/>
      </c>
      <c r="D28" s="138" t="str">
        <f>IF($A28="","",IF('Evidenca prisotnosti'!E27="","",'Evidenca prisotnosti'!E27))</f>
        <v/>
      </c>
      <c r="E28" s="138" t="str">
        <f>IF($A28="","",IF('Evidenca prisotnosti'!F27="","",'Evidenca prisotnosti'!F27))</f>
        <v/>
      </c>
      <c r="F28" s="138" t="str">
        <f>IF($A28="","",IF('Evidenca prisotnosti'!G27="","",'Evidenca prisotnosti'!G27))</f>
        <v/>
      </c>
      <c r="G28" s="138" t="str">
        <f>IF($A28="","",IF('Evidenca prisotnosti'!H27="","",'Evidenca prisotnosti'!H27))</f>
        <v/>
      </c>
      <c r="H28" s="139" t="str">
        <f t="shared" si="1"/>
        <v/>
      </c>
      <c r="I28" s="138" t="str">
        <f t="shared" si="2"/>
        <v/>
      </c>
      <c r="J28" s="139" t="str">
        <f t="shared" si="3"/>
        <v/>
      </c>
      <c r="K28" s="138" t="str">
        <f t="shared" si="4"/>
        <v/>
      </c>
      <c r="L28" s="141" t="str">
        <f t="shared" si="5"/>
        <v/>
      </c>
      <c r="M28" s="138">
        <f t="shared" si="6"/>
        <v>0</v>
      </c>
      <c r="N28" s="138">
        <f t="shared" si="7"/>
        <v>0</v>
      </c>
      <c r="O28" s="138" t="str">
        <f t="shared" si="8"/>
        <v/>
      </c>
      <c r="P28" s="138" t="str">
        <f t="shared" si="9"/>
        <v/>
      </c>
      <c r="Q28" s="138">
        <f t="shared" si="10"/>
        <v>0</v>
      </c>
      <c r="R28" s="138" t="str">
        <f t="shared" si="11"/>
        <v/>
      </c>
      <c r="S28" s="138" t="str">
        <f t="shared" si="12"/>
        <v/>
      </c>
      <c r="T28" s="138">
        <f t="shared" si="13"/>
        <v>0</v>
      </c>
      <c r="U28" s="138" t="str">
        <f t="shared" si="14"/>
        <v/>
      </c>
      <c r="V28" s="138" t="str">
        <f t="shared" si="15"/>
        <v/>
      </c>
      <c r="W28" s="138">
        <f t="shared" si="16"/>
        <v>0</v>
      </c>
      <c r="X28" s="138" t="str">
        <f t="shared" si="17"/>
        <v/>
      </c>
      <c r="Y28" s="138" t="str">
        <f t="shared" si="18"/>
        <v/>
      </c>
      <c r="Z28" s="138">
        <f t="shared" si="19"/>
        <v>0</v>
      </c>
      <c r="AA28" s="138" t="str">
        <f t="shared" si="20"/>
        <v/>
      </c>
      <c r="AB28" s="138" t="str">
        <f t="shared" si="21"/>
        <v/>
      </c>
      <c r="AC28" s="138">
        <f t="shared" si="22"/>
        <v>0</v>
      </c>
      <c r="AD28" s="138" t="str">
        <f t="shared" si="23"/>
        <v/>
      </c>
      <c r="AE28" s="138" t="str">
        <f t="shared" si="24"/>
        <v/>
      </c>
      <c r="AF28" s="138">
        <f t="shared" si="25"/>
        <v>0</v>
      </c>
      <c r="AG28" s="138" t="str">
        <f t="shared" si="26"/>
        <v/>
      </c>
      <c r="AH28" s="138" t="str">
        <f t="shared" si="27"/>
        <v/>
      </c>
      <c r="AI28" s="138">
        <f t="shared" si="28"/>
        <v>0</v>
      </c>
      <c r="AJ28" s="138" t="str">
        <f t="shared" si="0"/>
        <v/>
      </c>
      <c r="AK28" s="138" t="str">
        <f t="shared" si="29"/>
        <v/>
      </c>
      <c r="AL28" s="138">
        <f t="shared" si="30"/>
        <v>0</v>
      </c>
      <c r="AM28" s="138" t="str">
        <f t="shared" si="31"/>
        <v/>
      </c>
      <c r="AN28" s="138" t="str">
        <f t="shared" si="32"/>
        <v/>
      </c>
      <c r="AO28" s="138">
        <f t="shared" si="33"/>
        <v>0</v>
      </c>
      <c r="AP28" s="138">
        <f t="shared" si="34"/>
        <v>0</v>
      </c>
    </row>
    <row r="29" spans="1:42" x14ac:dyDescent="0.2">
      <c r="A29" s="133">
        <f>IF('Evidenca prisotnosti'!$B28="","",'Evidenca prisotnosti'!$B28)</f>
        <v>39836</v>
      </c>
      <c r="B29" s="138" t="str">
        <f>IF($A29="","",IF('Evidenca prisotnosti'!C28="","",'Evidenca prisotnosti'!C28))</f>
        <v/>
      </c>
      <c r="C29" s="138" t="str">
        <f>IF($A29="","",IF('Evidenca prisotnosti'!D28="","",'Evidenca prisotnosti'!D28))</f>
        <v/>
      </c>
      <c r="D29" s="138" t="str">
        <f>IF($A29="","",IF('Evidenca prisotnosti'!E28="","",'Evidenca prisotnosti'!E28))</f>
        <v/>
      </c>
      <c r="E29" s="138" t="str">
        <f>IF($A29="","",IF('Evidenca prisotnosti'!F28="","",'Evidenca prisotnosti'!F28))</f>
        <v/>
      </c>
      <c r="F29" s="138" t="str">
        <f>IF($A29="","",IF('Evidenca prisotnosti'!G28="","",'Evidenca prisotnosti'!G28))</f>
        <v/>
      </c>
      <c r="G29" s="138" t="str">
        <f>IF($A29="","",IF('Evidenca prisotnosti'!H28="","",'Evidenca prisotnosti'!H28))</f>
        <v/>
      </c>
      <c r="H29" s="139" t="str">
        <f t="shared" si="1"/>
        <v/>
      </c>
      <c r="I29" s="138" t="str">
        <f t="shared" si="2"/>
        <v/>
      </c>
      <c r="J29" s="139" t="str">
        <f t="shared" si="3"/>
        <v/>
      </c>
      <c r="K29" s="138" t="str">
        <f t="shared" si="4"/>
        <v/>
      </c>
      <c r="L29" s="141" t="str">
        <f t="shared" si="5"/>
        <v/>
      </c>
      <c r="M29" s="138">
        <f t="shared" si="6"/>
        <v>0</v>
      </c>
      <c r="N29" s="138">
        <f t="shared" si="7"/>
        <v>0</v>
      </c>
      <c r="O29" s="138" t="str">
        <f t="shared" si="8"/>
        <v/>
      </c>
      <c r="P29" s="138" t="str">
        <f t="shared" si="9"/>
        <v/>
      </c>
      <c r="Q29" s="138">
        <f t="shared" si="10"/>
        <v>0</v>
      </c>
      <c r="R29" s="138" t="str">
        <f t="shared" si="11"/>
        <v/>
      </c>
      <c r="S29" s="138" t="str">
        <f t="shared" si="12"/>
        <v/>
      </c>
      <c r="T29" s="138">
        <f t="shared" si="13"/>
        <v>0</v>
      </c>
      <c r="U29" s="138" t="str">
        <f t="shared" si="14"/>
        <v/>
      </c>
      <c r="V29" s="138" t="str">
        <f t="shared" si="15"/>
        <v/>
      </c>
      <c r="W29" s="138">
        <f t="shared" si="16"/>
        <v>0</v>
      </c>
      <c r="X29" s="138" t="str">
        <f t="shared" si="17"/>
        <v/>
      </c>
      <c r="Y29" s="138" t="str">
        <f t="shared" si="18"/>
        <v/>
      </c>
      <c r="Z29" s="138">
        <f t="shared" si="19"/>
        <v>0</v>
      </c>
      <c r="AA29" s="138" t="str">
        <f t="shared" si="20"/>
        <v/>
      </c>
      <c r="AB29" s="138" t="str">
        <f t="shared" si="21"/>
        <v/>
      </c>
      <c r="AC29" s="138">
        <f t="shared" si="22"/>
        <v>0</v>
      </c>
      <c r="AD29" s="138" t="str">
        <f t="shared" si="23"/>
        <v/>
      </c>
      <c r="AE29" s="138" t="str">
        <f t="shared" si="24"/>
        <v/>
      </c>
      <c r="AF29" s="138">
        <f t="shared" si="25"/>
        <v>0</v>
      </c>
      <c r="AG29" s="138" t="str">
        <f t="shared" si="26"/>
        <v/>
      </c>
      <c r="AH29" s="138" t="str">
        <f t="shared" si="27"/>
        <v/>
      </c>
      <c r="AI29" s="138">
        <f t="shared" si="28"/>
        <v>0</v>
      </c>
      <c r="AJ29" s="138" t="str">
        <f t="shared" si="0"/>
        <v/>
      </c>
      <c r="AK29" s="138" t="str">
        <f t="shared" si="29"/>
        <v/>
      </c>
      <c r="AL29" s="138">
        <f t="shared" si="30"/>
        <v>0</v>
      </c>
      <c r="AM29" s="138" t="str">
        <f t="shared" si="31"/>
        <v/>
      </c>
      <c r="AN29" s="138" t="str">
        <f t="shared" si="32"/>
        <v/>
      </c>
      <c r="AO29" s="138">
        <f t="shared" si="33"/>
        <v>0</v>
      </c>
      <c r="AP29" s="138">
        <f t="shared" si="34"/>
        <v>0</v>
      </c>
    </row>
    <row r="30" spans="1:42" x14ac:dyDescent="0.2">
      <c r="A30" s="133">
        <f>IF('Evidenca prisotnosti'!$B29="","",'Evidenca prisotnosti'!$B29)</f>
        <v>39837</v>
      </c>
      <c r="B30" s="138" t="str">
        <f>IF($A30="","",IF('Evidenca prisotnosti'!C29="","",'Evidenca prisotnosti'!C29))</f>
        <v/>
      </c>
      <c r="C30" s="138" t="str">
        <f>IF($A30="","",IF('Evidenca prisotnosti'!D29="","",'Evidenca prisotnosti'!D29))</f>
        <v/>
      </c>
      <c r="D30" s="138" t="str">
        <f>IF($A30="","",IF('Evidenca prisotnosti'!E29="","",'Evidenca prisotnosti'!E29))</f>
        <v/>
      </c>
      <c r="E30" s="138" t="str">
        <f>IF($A30="","",IF('Evidenca prisotnosti'!F29="","",'Evidenca prisotnosti'!F29))</f>
        <v/>
      </c>
      <c r="F30" s="138" t="str">
        <f>IF($A30="","",IF('Evidenca prisotnosti'!G29="","",'Evidenca prisotnosti'!G29))</f>
        <v/>
      </c>
      <c r="G30" s="138" t="str">
        <f>IF($A30="","",IF('Evidenca prisotnosti'!H29="","",'Evidenca prisotnosti'!H29))</f>
        <v/>
      </c>
      <c r="H30" s="139" t="str">
        <f t="shared" si="1"/>
        <v/>
      </c>
      <c r="I30" s="138" t="str">
        <f t="shared" si="2"/>
        <v/>
      </c>
      <c r="J30" s="139" t="str">
        <f t="shared" si="3"/>
        <v/>
      </c>
      <c r="K30" s="138" t="str">
        <f t="shared" si="4"/>
        <v/>
      </c>
      <c r="L30" s="141" t="str">
        <f t="shared" si="5"/>
        <v/>
      </c>
      <c r="M30" s="138">
        <f t="shared" si="6"/>
        <v>0</v>
      </c>
      <c r="N30" s="138">
        <f t="shared" si="7"/>
        <v>0</v>
      </c>
      <c r="O30" s="138" t="str">
        <f t="shared" si="8"/>
        <v/>
      </c>
      <c r="P30" s="138" t="str">
        <f t="shared" si="9"/>
        <v/>
      </c>
      <c r="Q30" s="138">
        <f t="shared" si="10"/>
        <v>0</v>
      </c>
      <c r="R30" s="138" t="str">
        <f t="shared" si="11"/>
        <v/>
      </c>
      <c r="S30" s="138" t="str">
        <f t="shared" si="12"/>
        <v/>
      </c>
      <c r="T30" s="138">
        <f t="shared" si="13"/>
        <v>0</v>
      </c>
      <c r="U30" s="138" t="str">
        <f t="shared" si="14"/>
        <v/>
      </c>
      <c r="V30" s="138" t="str">
        <f t="shared" si="15"/>
        <v/>
      </c>
      <c r="W30" s="138">
        <f t="shared" si="16"/>
        <v>0</v>
      </c>
      <c r="X30" s="138" t="str">
        <f t="shared" si="17"/>
        <v/>
      </c>
      <c r="Y30" s="138" t="str">
        <f t="shared" si="18"/>
        <v/>
      </c>
      <c r="Z30" s="138">
        <f t="shared" si="19"/>
        <v>0</v>
      </c>
      <c r="AA30" s="138" t="str">
        <f t="shared" si="20"/>
        <v/>
      </c>
      <c r="AB30" s="138" t="str">
        <f t="shared" si="21"/>
        <v/>
      </c>
      <c r="AC30" s="138">
        <f t="shared" si="22"/>
        <v>0</v>
      </c>
      <c r="AD30" s="138" t="str">
        <f t="shared" si="23"/>
        <v/>
      </c>
      <c r="AE30" s="138" t="str">
        <f t="shared" si="24"/>
        <v/>
      </c>
      <c r="AF30" s="138">
        <f t="shared" si="25"/>
        <v>0</v>
      </c>
      <c r="AG30" s="138" t="str">
        <f t="shared" si="26"/>
        <v/>
      </c>
      <c r="AH30" s="138" t="str">
        <f t="shared" si="27"/>
        <v/>
      </c>
      <c r="AI30" s="138">
        <f t="shared" si="28"/>
        <v>0</v>
      </c>
      <c r="AJ30" s="138" t="str">
        <f t="shared" si="0"/>
        <v/>
      </c>
      <c r="AK30" s="138" t="str">
        <f t="shared" si="29"/>
        <v/>
      </c>
      <c r="AL30" s="138">
        <f t="shared" si="30"/>
        <v>0</v>
      </c>
      <c r="AM30" s="138" t="str">
        <f t="shared" si="31"/>
        <v/>
      </c>
      <c r="AN30" s="138" t="str">
        <f t="shared" si="32"/>
        <v/>
      </c>
      <c r="AO30" s="138">
        <f t="shared" si="33"/>
        <v>0</v>
      </c>
      <c r="AP30" s="138">
        <f t="shared" si="34"/>
        <v>0</v>
      </c>
    </row>
    <row r="31" spans="1:42" x14ac:dyDescent="0.2">
      <c r="A31" s="133">
        <f>IF('Evidenca prisotnosti'!$B30="","",'Evidenca prisotnosti'!$B30)</f>
        <v>39838</v>
      </c>
      <c r="B31" s="138" t="str">
        <f>IF($A31="","",IF('Evidenca prisotnosti'!C30="","",'Evidenca prisotnosti'!C30))</f>
        <v/>
      </c>
      <c r="C31" s="138" t="str">
        <f>IF($A31="","",IF('Evidenca prisotnosti'!D30="","",'Evidenca prisotnosti'!D30))</f>
        <v/>
      </c>
      <c r="D31" s="138" t="str">
        <f>IF($A31="","",IF('Evidenca prisotnosti'!E30="","",'Evidenca prisotnosti'!E30))</f>
        <v/>
      </c>
      <c r="E31" s="138" t="str">
        <f>IF($A31="","",IF('Evidenca prisotnosti'!F30="","",'Evidenca prisotnosti'!F30))</f>
        <v/>
      </c>
      <c r="F31" s="138" t="str">
        <f>IF($A31="","",IF('Evidenca prisotnosti'!G30="","",'Evidenca prisotnosti'!G30))</f>
        <v/>
      </c>
      <c r="G31" s="138" t="str">
        <f>IF($A31="","",IF('Evidenca prisotnosti'!H30="","",'Evidenca prisotnosti'!H30))</f>
        <v/>
      </c>
      <c r="H31" s="139" t="str">
        <f t="shared" si="1"/>
        <v/>
      </c>
      <c r="I31" s="138" t="str">
        <f t="shared" si="2"/>
        <v/>
      </c>
      <c r="J31" s="139" t="str">
        <f t="shared" si="3"/>
        <v/>
      </c>
      <c r="K31" s="138" t="str">
        <f t="shared" si="4"/>
        <v/>
      </c>
      <c r="L31" s="141" t="str">
        <f t="shared" si="5"/>
        <v/>
      </c>
      <c r="M31" s="138">
        <f t="shared" si="6"/>
        <v>0</v>
      </c>
      <c r="N31" s="138">
        <f t="shared" si="7"/>
        <v>0</v>
      </c>
      <c r="O31" s="138" t="str">
        <f t="shared" si="8"/>
        <v/>
      </c>
      <c r="P31" s="138" t="str">
        <f t="shared" si="9"/>
        <v/>
      </c>
      <c r="Q31" s="138">
        <f t="shared" si="10"/>
        <v>0</v>
      </c>
      <c r="R31" s="138" t="str">
        <f t="shared" si="11"/>
        <v/>
      </c>
      <c r="S31" s="138" t="str">
        <f t="shared" si="12"/>
        <v/>
      </c>
      <c r="T31" s="138">
        <f t="shared" si="13"/>
        <v>0</v>
      </c>
      <c r="U31" s="138" t="str">
        <f t="shared" si="14"/>
        <v/>
      </c>
      <c r="V31" s="138" t="str">
        <f t="shared" si="15"/>
        <v/>
      </c>
      <c r="W31" s="138">
        <f t="shared" si="16"/>
        <v>0</v>
      </c>
      <c r="X31" s="138" t="str">
        <f t="shared" si="17"/>
        <v/>
      </c>
      <c r="Y31" s="138" t="str">
        <f t="shared" si="18"/>
        <v/>
      </c>
      <c r="Z31" s="138">
        <f t="shared" si="19"/>
        <v>0</v>
      </c>
      <c r="AA31" s="138" t="str">
        <f t="shared" si="20"/>
        <v/>
      </c>
      <c r="AB31" s="138" t="str">
        <f t="shared" si="21"/>
        <v/>
      </c>
      <c r="AC31" s="138">
        <f t="shared" si="22"/>
        <v>0</v>
      </c>
      <c r="AD31" s="138" t="str">
        <f t="shared" si="23"/>
        <v/>
      </c>
      <c r="AE31" s="138" t="str">
        <f t="shared" si="24"/>
        <v/>
      </c>
      <c r="AF31" s="138">
        <f t="shared" si="25"/>
        <v>0</v>
      </c>
      <c r="AG31" s="138" t="str">
        <f t="shared" si="26"/>
        <v/>
      </c>
      <c r="AH31" s="138" t="str">
        <f t="shared" si="27"/>
        <v/>
      </c>
      <c r="AI31" s="138">
        <f t="shared" si="28"/>
        <v>0</v>
      </c>
      <c r="AJ31" s="138" t="str">
        <f t="shared" si="0"/>
        <v/>
      </c>
      <c r="AK31" s="138" t="str">
        <f t="shared" si="29"/>
        <v/>
      </c>
      <c r="AL31" s="138">
        <f t="shared" si="30"/>
        <v>0</v>
      </c>
      <c r="AM31" s="138" t="str">
        <f t="shared" si="31"/>
        <v/>
      </c>
      <c r="AN31" s="138" t="str">
        <f t="shared" si="32"/>
        <v/>
      </c>
      <c r="AO31" s="138">
        <f t="shared" si="33"/>
        <v>0</v>
      </c>
      <c r="AP31" s="138">
        <f t="shared" si="34"/>
        <v>0</v>
      </c>
    </row>
    <row r="32" spans="1:42" x14ac:dyDescent="0.2">
      <c r="A32" s="133">
        <f>IF('Evidenca prisotnosti'!$B31="","",'Evidenca prisotnosti'!$B31)</f>
        <v>39839</v>
      </c>
      <c r="B32" s="138" t="str">
        <f>IF($A32="","",IF('Evidenca prisotnosti'!C31="","",'Evidenca prisotnosti'!C31))</f>
        <v/>
      </c>
      <c r="C32" s="138" t="str">
        <f>IF($A32="","",IF('Evidenca prisotnosti'!D31="","",'Evidenca prisotnosti'!D31))</f>
        <v/>
      </c>
      <c r="D32" s="138" t="str">
        <f>IF($A32="","",IF('Evidenca prisotnosti'!E31="","",'Evidenca prisotnosti'!E31))</f>
        <v/>
      </c>
      <c r="E32" s="138" t="str">
        <f>IF($A32="","",IF('Evidenca prisotnosti'!F31="","",'Evidenca prisotnosti'!F31))</f>
        <v/>
      </c>
      <c r="F32" s="138" t="str">
        <f>IF($A32="","",IF('Evidenca prisotnosti'!G31="","",'Evidenca prisotnosti'!G31))</f>
        <v/>
      </c>
      <c r="G32" s="138" t="str">
        <f>IF($A32="","",IF('Evidenca prisotnosti'!H31="","",'Evidenca prisotnosti'!H31))</f>
        <v/>
      </c>
      <c r="H32" s="139" t="str">
        <f t="shared" si="1"/>
        <v/>
      </c>
      <c r="I32" s="138" t="str">
        <f t="shared" si="2"/>
        <v/>
      </c>
      <c r="J32" s="139" t="str">
        <f t="shared" si="3"/>
        <v/>
      </c>
      <c r="K32" s="138" t="str">
        <f t="shared" si="4"/>
        <v/>
      </c>
      <c r="L32" s="141" t="str">
        <f t="shared" si="5"/>
        <v/>
      </c>
      <c r="M32" s="138">
        <f t="shared" si="6"/>
        <v>0</v>
      </c>
      <c r="N32" s="138">
        <f t="shared" si="7"/>
        <v>0</v>
      </c>
      <c r="O32" s="138" t="str">
        <f t="shared" si="8"/>
        <v/>
      </c>
      <c r="P32" s="138" t="str">
        <f t="shared" si="9"/>
        <v/>
      </c>
      <c r="Q32" s="138">
        <f t="shared" si="10"/>
        <v>0</v>
      </c>
      <c r="R32" s="138" t="str">
        <f t="shared" si="11"/>
        <v/>
      </c>
      <c r="S32" s="138" t="str">
        <f t="shared" si="12"/>
        <v/>
      </c>
      <c r="T32" s="138">
        <f t="shared" si="13"/>
        <v>0</v>
      </c>
      <c r="U32" s="138" t="str">
        <f t="shared" si="14"/>
        <v/>
      </c>
      <c r="V32" s="138" t="str">
        <f t="shared" si="15"/>
        <v/>
      </c>
      <c r="W32" s="138">
        <f t="shared" si="16"/>
        <v>0</v>
      </c>
      <c r="X32" s="138" t="str">
        <f t="shared" si="17"/>
        <v/>
      </c>
      <c r="Y32" s="138" t="str">
        <f t="shared" si="18"/>
        <v/>
      </c>
      <c r="Z32" s="138">
        <f t="shared" si="19"/>
        <v>0</v>
      </c>
      <c r="AA32" s="138" t="str">
        <f t="shared" si="20"/>
        <v/>
      </c>
      <c r="AB32" s="138" t="str">
        <f t="shared" si="21"/>
        <v/>
      </c>
      <c r="AC32" s="138">
        <f t="shared" si="22"/>
        <v>0</v>
      </c>
      <c r="AD32" s="138" t="str">
        <f t="shared" si="23"/>
        <v/>
      </c>
      <c r="AE32" s="138" t="str">
        <f t="shared" si="24"/>
        <v/>
      </c>
      <c r="AF32" s="138">
        <f t="shared" si="25"/>
        <v>0</v>
      </c>
      <c r="AG32" s="138" t="str">
        <f t="shared" si="26"/>
        <v/>
      </c>
      <c r="AH32" s="138" t="str">
        <f t="shared" si="27"/>
        <v/>
      </c>
      <c r="AI32" s="138">
        <f t="shared" si="28"/>
        <v>0</v>
      </c>
      <c r="AJ32" s="138" t="str">
        <f t="shared" si="0"/>
        <v/>
      </c>
      <c r="AK32" s="138" t="str">
        <f t="shared" si="29"/>
        <v/>
      </c>
      <c r="AL32" s="138">
        <f t="shared" si="30"/>
        <v>0</v>
      </c>
      <c r="AM32" s="138" t="str">
        <f t="shared" si="31"/>
        <v/>
      </c>
      <c r="AN32" s="138" t="str">
        <f t="shared" si="32"/>
        <v/>
      </c>
      <c r="AO32" s="138">
        <f t="shared" si="33"/>
        <v>0</v>
      </c>
      <c r="AP32" s="138">
        <f t="shared" si="34"/>
        <v>0</v>
      </c>
    </row>
    <row r="33" spans="1:42" x14ac:dyDescent="0.2">
      <c r="A33" s="133">
        <f>IF('Evidenca prisotnosti'!$B32="","",'Evidenca prisotnosti'!$B32)</f>
        <v>39840</v>
      </c>
      <c r="B33" s="138" t="str">
        <f>IF($A33="","",IF('Evidenca prisotnosti'!C32="","",'Evidenca prisotnosti'!C32))</f>
        <v/>
      </c>
      <c r="C33" s="138" t="str">
        <f>IF($A33="","",IF('Evidenca prisotnosti'!D32="","",'Evidenca prisotnosti'!D32))</f>
        <v/>
      </c>
      <c r="D33" s="138" t="str">
        <f>IF($A33="","",IF('Evidenca prisotnosti'!E32="","",'Evidenca prisotnosti'!E32))</f>
        <v/>
      </c>
      <c r="E33" s="138" t="str">
        <f>IF($A33="","",IF('Evidenca prisotnosti'!F32="","",'Evidenca prisotnosti'!F32))</f>
        <v/>
      </c>
      <c r="F33" s="138" t="str">
        <f>IF($A33="","",IF('Evidenca prisotnosti'!G32="","",'Evidenca prisotnosti'!G32))</f>
        <v/>
      </c>
      <c r="G33" s="138" t="str">
        <f>IF($A33="","",IF('Evidenca prisotnosti'!H32="","",'Evidenca prisotnosti'!H32))</f>
        <v/>
      </c>
      <c r="H33" s="139" t="str">
        <f t="shared" si="1"/>
        <v/>
      </c>
      <c r="I33" s="138" t="str">
        <f t="shared" si="2"/>
        <v/>
      </c>
      <c r="J33" s="139" t="str">
        <f t="shared" si="3"/>
        <v/>
      </c>
      <c r="K33" s="138" t="str">
        <f t="shared" si="4"/>
        <v/>
      </c>
      <c r="L33" s="141" t="str">
        <f t="shared" si="5"/>
        <v/>
      </c>
      <c r="M33" s="138">
        <f t="shared" si="6"/>
        <v>0</v>
      </c>
      <c r="N33" s="138">
        <f t="shared" si="7"/>
        <v>0</v>
      </c>
      <c r="O33" s="138" t="str">
        <f t="shared" si="8"/>
        <v/>
      </c>
      <c r="P33" s="138" t="str">
        <f t="shared" si="9"/>
        <v/>
      </c>
      <c r="Q33" s="138">
        <f t="shared" si="10"/>
        <v>0</v>
      </c>
      <c r="R33" s="138" t="str">
        <f t="shared" si="11"/>
        <v/>
      </c>
      <c r="S33" s="138" t="str">
        <f t="shared" si="12"/>
        <v/>
      </c>
      <c r="T33" s="138">
        <f t="shared" si="13"/>
        <v>0</v>
      </c>
      <c r="U33" s="138" t="str">
        <f t="shared" si="14"/>
        <v/>
      </c>
      <c r="V33" s="138" t="str">
        <f t="shared" si="15"/>
        <v/>
      </c>
      <c r="W33" s="138">
        <f t="shared" si="16"/>
        <v>0</v>
      </c>
      <c r="X33" s="138" t="str">
        <f t="shared" si="17"/>
        <v/>
      </c>
      <c r="Y33" s="138" t="str">
        <f t="shared" si="18"/>
        <v/>
      </c>
      <c r="Z33" s="138">
        <f t="shared" si="19"/>
        <v>0</v>
      </c>
      <c r="AA33" s="138" t="str">
        <f t="shared" si="20"/>
        <v/>
      </c>
      <c r="AB33" s="138" t="str">
        <f t="shared" si="21"/>
        <v/>
      </c>
      <c r="AC33" s="138">
        <f t="shared" si="22"/>
        <v>0</v>
      </c>
      <c r="AD33" s="138" t="str">
        <f t="shared" si="23"/>
        <v/>
      </c>
      <c r="AE33" s="138" t="str">
        <f t="shared" si="24"/>
        <v/>
      </c>
      <c r="AF33" s="138">
        <f t="shared" si="25"/>
        <v>0</v>
      </c>
      <c r="AG33" s="138" t="str">
        <f t="shared" si="26"/>
        <v/>
      </c>
      <c r="AH33" s="138" t="str">
        <f t="shared" si="27"/>
        <v/>
      </c>
      <c r="AI33" s="138">
        <f t="shared" si="28"/>
        <v>0</v>
      </c>
      <c r="AJ33" s="138" t="str">
        <f t="shared" si="0"/>
        <v/>
      </c>
      <c r="AK33" s="138" t="str">
        <f t="shared" si="29"/>
        <v/>
      </c>
      <c r="AL33" s="138">
        <f t="shared" si="30"/>
        <v>0</v>
      </c>
      <c r="AM33" s="138" t="str">
        <f t="shared" si="31"/>
        <v/>
      </c>
      <c r="AN33" s="138" t="str">
        <f t="shared" si="32"/>
        <v/>
      </c>
      <c r="AO33" s="138">
        <f t="shared" si="33"/>
        <v>0</v>
      </c>
      <c r="AP33" s="138">
        <f t="shared" si="34"/>
        <v>0</v>
      </c>
    </row>
    <row r="34" spans="1:42" x14ac:dyDescent="0.2">
      <c r="A34" s="133">
        <f>IF('Evidenca prisotnosti'!$B33="","",'Evidenca prisotnosti'!$B33)</f>
        <v>39841</v>
      </c>
      <c r="B34" s="138" t="str">
        <f>IF($A34="","",IF('Evidenca prisotnosti'!C33="","",'Evidenca prisotnosti'!C33))</f>
        <v/>
      </c>
      <c r="C34" s="138" t="str">
        <f>IF($A34="","",IF('Evidenca prisotnosti'!D33="","",'Evidenca prisotnosti'!D33))</f>
        <v/>
      </c>
      <c r="D34" s="138" t="str">
        <f>IF($A34="","",IF('Evidenca prisotnosti'!E33="","",'Evidenca prisotnosti'!E33))</f>
        <v/>
      </c>
      <c r="E34" s="138" t="str">
        <f>IF($A34="","",IF('Evidenca prisotnosti'!F33="","",'Evidenca prisotnosti'!F33))</f>
        <v/>
      </c>
      <c r="F34" s="138" t="str">
        <f>IF($A34="","",IF('Evidenca prisotnosti'!G33="","",'Evidenca prisotnosti'!G33))</f>
        <v/>
      </c>
      <c r="G34" s="138" t="str">
        <f>IF($A34="","",IF('Evidenca prisotnosti'!H33="","",'Evidenca prisotnosti'!H33))</f>
        <v/>
      </c>
      <c r="H34" s="139" t="str">
        <f t="shared" si="1"/>
        <v/>
      </c>
      <c r="I34" s="138" t="str">
        <f t="shared" si="2"/>
        <v/>
      </c>
      <c r="J34" s="139" t="str">
        <f t="shared" si="3"/>
        <v/>
      </c>
      <c r="K34" s="138" t="str">
        <f t="shared" si="4"/>
        <v/>
      </c>
      <c r="L34" s="141" t="str">
        <f t="shared" si="5"/>
        <v/>
      </c>
      <c r="M34" s="138">
        <f t="shared" si="6"/>
        <v>0</v>
      </c>
      <c r="N34" s="138">
        <f t="shared" si="7"/>
        <v>0</v>
      </c>
      <c r="O34" s="138" t="str">
        <f t="shared" si="8"/>
        <v/>
      </c>
      <c r="P34" s="138" t="str">
        <f t="shared" si="9"/>
        <v/>
      </c>
      <c r="Q34" s="138">
        <f t="shared" si="10"/>
        <v>0</v>
      </c>
      <c r="R34" s="138" t="str">
        <f t="shared" si="11"/>
        <v/>
      </c>
      <c r="S34" s="138" t="str">
        <f t="shared" si="12"/>
        <v/>
      </c>
      <c r="T34" s="138">
        <f t="shared" si="13"/>
        <v>0</v>
      </c>
      <c r="U34" s="138" t="str">
        <f t="shared" si="14"/>
        <v/>
      </c>
      <c r="V34" s="138" t="str">
        <f t="shared" si="15"/>
        <v/>
      </c>
      <c r="W34" s="138">
        <f t="shared" si="16"/>
        <v>0</v>
      </c>
      <c r="X34" s="138" t="str">
        <f t="shared" si="17"/>
        <v/>
      </c>
      <c r="Y34" s="138" t="str">
        <f t="shared" si="18"/>
        <v/>
      </c>
      <c r="Z34" s="138">
        <f t="shared" si="19"/>
        <v>0</v>
      </c>
      <c r="AA34" s="138" t="str">
        <f t="shared" si="20"/>
        <v/>
      </c>
      <c r="AB34" s="138" t="str">
        <f t="shared" si="21"/>
        <v/>
      </c>
      <c r="AC34" s="138">
        <f t="shared" si="22"/>
        <v>0</v>
      </c>
      <c r="AD34" s="138" t="str">
        <f t="shared" si="23"/>
        <v/>
      </c>
      <c r="AE34" s="138" t="str">
        <f t="shared" si="24"/>
        <v/>
      </c>
      <c r="AF34" s="138">
        <f t="shared" si="25"/>
        <v>0</v>
      </c>
      <c r="AG34" s="138" t="str">
        <f t="shared" si="26"/>
        <v/>
      </c>
      <c r="AH34" s="138" t="str">
        <f t="shared" si="27"/>
        <v/>
      </c>
      <c r="AI34" s="138">
        <f t="shared" si="28"/>
        <v>0</v>
      </c>
      <c r="AJ34" s="138" t="str">
        <f t="shared" si="0"/>
        <v/>
      </c>
      <c r="AK34" s="138" t="str">
        <f t="shared" si="29"/>
        <v/>
      </c>
      <c r="AL34" s="138">
        <f t="shared" si="30"/>
        <v>0</v>
      </c>
      <c r="AM34" s="138" t="str">
        <f t="shared" si="31"/>
        <v/>
      </c>
      <c r="AN34" s="138" t="str">
        <f t="shared" si="32"/>
        <v/>
      </c>
      <c r="AO34" s="138">
        <f t="shared" si="33"/>
        <v>0</v>
      </c>
      <c r="AP34" s="138">
        <f t="shared" si="34"/>
        <v>0</v>
      </c>
    </row>
    <row r="35" spans="1:42" x14ac:dyDescent="0.2">
      <c r="A35" s="133">
        <f>IF('Evidenca prisotnosti'!$B34="","",'Evidenca prisotnosti'!$B34)</f>
        <v>39842</v>
      </c>
      <c r="B35" s="138" t="str">
        <f>IF($A35="","",IF('Evidenca prisotnosti'!C34="","",'Evidenca prisotnosti'!C34))</f>
        <v/>
      </c>
      <c r="C35" s="138" t="str">
        <f>IF($A35="","",IF('Evidenca prisotnosti'!D34="","",'Evidenca prisotnosti'!D34))</f>
        <v/>
      </c>
      <c r="D35" s="138" t="str">
        <f>IF($A35="","",IF('Evidenca prisotnosti'!E34="","",'Evidenca prisotnosti'!E34))</f>
        <v/>
      </c>
      <c r="E35" s="138" t="str">
        <f>IF($A35="","",IF('Evidenca prisotnosti'!F34="","",'Evidenca prisotnosti'!F34))</f>
        <v/>
      </c>
      <c r="F35" s="138" t="str">
        <f>IF($A35="","",IF('Evidenca prisotnosti'!G34="","",'Evidenca prisotnosti'!G34))</f>
        <v/>
      </c>
      <c r="G35" s="138" t="str">
        <f>IF($A35="","",IF('Evidenca prisotnosti'!H34="","",'Evidenca prisotnosti'!H34))</f>
        <v/>
      </c>
      <c r="H35" s="139" t="str">
        <f t="shared" si="1"/>
        <v/>
      </c>
      <c r="I35" s="138" t="str">
        <f t="shared" si="2"/>
        <v/>
      </c>
      <c r="J35" s="139" t="str">
        <f t="shared" si="3"/>
        <v/>
      </c>
      <c r="K35" s="138" t="str">
        <f t="shared" si="4"/>
        <v/>
      </c>
      <c r="L35" s="141" t="str">
        <f t="shared" si="5"/>
        <v/>
      </c>
      <c r="M35" s="138">
        <f t="shared" si="6"/>
        <v>0</v>
      </c>
      <c r="N35" s="138">
        <f t="shared" si="7"/>
        <v>0</v>
      </c>
      <c r="O35" s="138" t="str">
        <f t="shared" si="8"/>
        <v/>
      </c>
      <c r="P35" s="138" t="str">
        <f t="shared" si="9"/>
        <v/>
      </c>
      <c r="Q35" s="138">
        <f t="shared" si="10"/>
        <v>0</v>
      </c>
      <c r="R35" s="138" t="str">
        <f t="shared" si="11"/>
        <v/>
      </c>
      <c r="S35" s="138" t="str">
        <f t="shared" si="12"/>
        <v/>
      </c>
      <c r="T35" s="138">
        <f t="shared" si="13"/>
        <v>0</v>
      </c>
      <c r="U35" s="138" t="str">
        <f t="shared" si="14"/>
        <v/>
      </c>
      <c r="V35" s="138" t="str">
        <f t="shared" si="15"/>
        <v/>
      </c>
      <c r="W35" s="138">
        <f t="shared" si="16"/>
        <v>0</v>
      </c>
      <c r="X35" s="138" t="str">
        <f t="shared" si="17"/>
        <v/>
      </c>
      <c r="Y35" s="138" t="str">
        <f t="shared" si="18"/>
        <v/>
      </c>
      <c r="Z35" s="138">
        <f t="shared" si="19"/>
        <v>0</v>
      </c>
      <c r="AA35" s="138" t="str">
        <f t="shared" si="20"/>
        <v/>
      </c>
      <c r="AB35" s="138" t="str">
        <f t="shared" si="21"/>
        <v/>
      </c>
      <c r="AC35" s="138">
        <f t="shared" si="22"/>
        <v>0</v>
      </c>
      <c r="AD35" s="138" t="str">
        <f t="shared" si="23"/>
        <v/>
      </c>
      <c r="AE35" s="138" t="str">
        <f t="shared" si="24"/>
        <v/>
      </c>
      <c r="AF35" s="138">
        <f t="shared" si="25"/>
        <v>0</v>
      </c>
      <c r="AG35" s="138" t="str">
        <f t="shared" si="26"/>
        <v/>
      </c>
      <c r="AH35" s="138" t="str">
        <f t="shared" si="27"/>
        <v/>
      </c>
      <c r="AI35" s="138">
        <f t="shared" si="28"/>
        <v>0</v>
      </c>
      <c r="AJ35" s="138" t="str">
        <f t="shared" si="0"/>
        <v/>
      </c>
      <c r="AK35" s="138" t="str">
        <f t="shared" si="29"/>
        <v/>
      </c>
      <c r="AL35" s="138">
        <f t="shared" si="30"/>
        <v>0</v>
      </c>
      <c r="AM35" s="138" t="str">
        <f t="shared" si="31"/>
        <v/>
      </c>
      <c r="AN35" s="138" t="str">
        <f t="shared" si="32"/>
        <v/>
      </c>
      <c r="AO35" s="138">
        <f t="shared" si="33"/>
        <v>0</v>
      </c>
      <c r="AP35" s="138">
        <f t="shared" si="34"/>
        <v>0</v>
      </c>
    </row>
    <row r="36" spans="1:42" x14ac:dyDescent="0.2">
      <c r="A36" s="133">
        <f>IF('Evidenca prisotnosti'!$B35="","",'Evidenca prisotnosti'!$B35)</f>
        <v>39843</v>
      </c>
      <c r="B36" s="138" t="str">
        <f>IF($A36="","",IF('Evidenca prisotnosti'!C35="","",'Evidenca prisotnosti'!C35))</f>
        <v/>
      </c>
      <c r="C36" s="138" t="str">
        <f>IF($A36="","",IF('Evidenca prisotnosti'!D35="","",'Evidenca prisotnosti'!D35))</f>
        <v/>
      </c>
      <c r="D36" s="138" t="str">
        <f>IF($A36="","",IF('Evidenca prisotnosti'!E35="","",'Evidenca prisotnosti'!E35))</f>
        <v/>
      </c>
      <c r="E36" s="138" t="str">
        <f>IF($A36="","",IF('Evidenca prisotnosti'!F35="","",'Evidenca prisotnosti'!F35))</f>
        <v/>
      </c>
      <c r="F36" s="138" t="str">
        <f>IF($A36="","",IF('Evidenca prisotnosti'!G35="","",'Evidenca prisotnosti'!G35))</f>
        <v/>
      </c>
      <c r="G36" s="138" t="str">
        <f>IF($A36="","",IF('Evidenca prisotnosti'!H35="","",'Evidenca prisotnosti'!H35))</f>
        <v/>
      </c>
      <c r="H36" s="139" t="str">
        <f t="shared" si="1"/>
        <v/>
      </c>
      <c r="I36" s="138" t="str">
        <f t="shared" si="2"/>
        <v/>
      </c>
      <c r="J36" s="139" t="str">
        <f t="shared" si="3"/>
        <v/>
      </c>
      <c r="K36" s="138" t="str">
        <f t="shared" si="4"/>
        <v/>
      </c>
      <c r="L36" s="141" t="str">
        <f t="shared" si="5"/>
        <v/>
      </c>
      <c r="M36" s="138">
        <f t="shared" si="6"/>
        <v>0</v>
      </c>
      <c r="N36" s="138">
        <f t="shared" si="7"/>
        <v>0</v>
      </c>
      <c r="O36" s="138" t="str">
        <f t="shared" si="8"/>
        <v/>
      </c>
      <c r="P36" s="138" t="str">
        <f t="shared" si="9"/>
        <v/>
      </c>
      <c r="Q36" s="138">
        <f t="shared" si="10"/>
        <v>0</v>
      </c>
      <c r="R36" s="138" t="str">
        <f t="shared" si="11"/>
        <v/>
      </c>
      <c r="S36" s="138" t="str">
        <f t="shared" si="12"/>
        <v/>
      </c>
      <c r="T36" s="138">
        <f t="shared" si="13"/>
        <v>0</v>
      </c>
      <c r="U36" s="138" t="str">
        <f t="shared" si="14"/>
        <v/>
      </c>
      <c r="V36" s="138" t="str">
        <f t="shared" si="15"/>
        <v/>
      </c>
      <c r="W36" s="138">
        <f t="shared" si="16"/>
        <v>0</v>
      </c>
      <c r="X36" s="138" t="str">
        <f t="shared" si="17"/>
        <v/>
      </c>
      <c r="Y36" s="138" t="str">
        <f t="shared" si="18"/>
        <v/>
      </c>
      <c r="Z36" s="138">
        <f t="shared" si="19"/>
        <v>0</v>
      </c>
      <c r="AA36" s="138" t="str">
        <f t="shared" si="20"/>
        <v/>
      </c>
      <c r="AB36" s="138" t="str">
        <f t="shared" si="21"/>
        <v/>
      </c>
      <c r="AC36" s="138">
        <f t="shared" si="22"/>
        <v>0</v>
      </c>
      <c r="AD36" s="138" t="str">
        <f t="shared" si="23"/>
        <v/>
      </c>
      <c r="AE36" s="138" t="str">
        <f t="shared" si="24"/>
        <v/>
      </c>
      <c r="AF36" s="138">
        <f t="shared" si="25"/>
        <v>0</v>
      </c>
      <c r="AG36" s="138" t="str">
        <f t="shared" si="26"/>
        <v/>
      </c>
      <c r="AH36" s="138" t="str">
        <f t="shared" si="27"/>
        <v/>
      </c>
      <c r="AI36" s="138">
        <f t="shared" si="28"/>
        <v>0</v>
      </c>
      <c r="AJ36" s="138" t="str">
        <f t="shared" si="0"/>
        <v/>
      </c>
      <c r="AK36" s="138" t="str">
        <f t="shared" si="29"/>
        <v/>
      </c>
      <c r="AL36" s="138">
        <f t="shared" si="30"/>
        <v>0</v>
      </c>
      <c r="AM36" s="138" t="str">
        <f t="shared" si="31"/>
        <v/>
      </c>
      <c r="AN36" s="138" t="str">
        <f t="shared" si="32"/>
        <v/>
      </c>
      <c r="AO36" s="138">
        <f t="shared" si="33"/>
        <v>0</v>
      </c>
      <c r="AP36" s="138">
        <f t="shared" si="34"/>
        <v>0</v>
      </c>
    </row>
  </sheetData>
  <sheetProtection password="85E3" sheet="1" objects="1" scenarios="1"/>
  <conditionalFormatting sqref="M6:AP3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1"/>
  </sheetPr>
  <dimension ref="A1:H6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43" sqref="K43"/>
    </sheetView>
  </sheetViews>
  <sheetFormatPr defaultRowHeight="14.25" x14ac:dyDescent="0.2"/>
  <cols>
    <col min="1" max="1" width="9" style="148"/>
    <col min="2" max="2" width="5.75" style="148" customWidth="1"/>
    <col min="3" max="3" width="18.125" style="148" customWidth="1"/>
    <col min="4" max="8" width="13.625" style="148" customWidth="1"/>
    <col min="9" max="16384" width="9" style="148"/>
  </cols>
  <sheetData>
    <row r="1" spans="1:7" ht="14.25" customHeight="1" x14ac:dyDescent="0.2">
      <c r="A1" s="159"/>
      <c r="B1" s="168" t="s">
        <v>113</v>
      </c>
      <c r="C1" s="168"/>
      <c r="D1" s="168"/>
      <c r="E1" s="168"/>
      <c r="F1" s="160"/>
      <c r="G1" s="148" t="s">
        <v>158</v>
      </c>
    </row>
    <row r="2" spans="1:7" ht="14.25" customHeight="1" x14ac:dyDescent="0.2">
      <c r="A2" s="159"/>
      <c r="B2" s="168"/>
      <c r="C2" s="168"/>
      <c r="D2" s="168"/>
      <c r="E2" s="168"/>
      <c r="F2" s="160"/>
    </row>
    <row r="3" spans="1:7" ht="14.25" customHeight="1" x14ac:dyDescent="0.2">
      <c r="B3" s="160"/>
      <c r="C3" s="160"/>
      <c r="D3" s="160"/>
      <c r="E3" s="160"/>
      <c r="F3" s="160"/>
      <c r="G3" s="148" t="s">
        <v>138</v>
      </c>
    </row>
    <row r="4" spans="1:7" x14ac:dyDescent="0.2">
      <c r="A4" s="154" t="s">
        <v>114</v>
      </c>
    </row>
    <row r="5" spans="1:7" x14ac:dyDescent="0.2">
      <c r="B5" s="150" t="s">
        <v>120</v>
      </c>
    </row>
    <row r="6" spans="1:7" x14ac:dyDescent="0.2">
      <c r="B6" s="150" t="s">
        <v>121</v>
      </c>
    </row>
    <row r="8" spans="1:7" x14ac:dyDescent="0.2">
      <c r="A8" s="154" t="s">
        <v>119</v>
      </c>
    </row>
    <row r="9" spans="1:7" x14ac:dyDescent="0.2">
      <c r="B9" s="150" t="s">
        <v>157</v>
      </c>
    </row>
    <row r="10" spans="1:7" x14ac:dyDescent="0.2">
      <c r="B10" s="150"/>
      <c r="C10" s="150" t="s">
        <v>131</v>
      </c>
    </row>
    <row r="11" spans="1:7" x14ac:dyDescent="0.2">
      <c r="B11" s="150"/>
      <c r="C11" s="150" t="s">
        <v>132</v>
      </c>
    </row>
    <row r="12" spans="1:7" x14ac:dyDescent="0.2">
      <c r="B12" s="150"/>
      <c r="C12" s="150" t="s">
        <v>134</v>
      </c>
      <c r="E12" s="155" t="s">
        <v>135</v>
      </c>
      <c r="G12" s="155"/>
    </row>
    <row r="13" spans="1:7" x14ac:dyDescent="0.2">
      <c r="B13" s="150" t="s">
        <v>122</v>
      </c>
    </row>
    <row r="14" spans="1:7" x14ac:dyDescent="0.2">
      <c r="B14" s="150" t="s">
        <v>123</v>
      </c>
    </row>
    <row r="16" spans="1:7" x14ac:dyDescent="0.2">
      <c r="A16" s="154" t="s">
        <v>124</v>
      </c>
    </row>
    <row r="17" spans="1:8" x14ac:dyDescent="0.2">
      <c r="A17" s="161" t="s">
        <v>155</v>
      </c>
      <c r="B17" s="150" t="s">
        <v>125</v>
      </c>
    </row>
    <row r="18" spans="1:8" x14ac:dyDescent="0.2">
      <c r="C18" s="150" t="s">
        <v>126</v>
      </c>
    </row>
    <row r="19" spans="1:8" x14ac:dyDescent="0.2">
      <c r="C19" s="150" t="s">
        <v>161</v>
      </c>
    </row>
    <row r="20" spans="1:8" x14ac:dyDescent="0.2">
      <c r="C20" s="150"/>
    </row>
    <row r="21" spans="1:8" x14ac:dyDescent="0.2">
      <c r="B21" s="150" t="s">
        <v>127</v>
      </c>
    </row>
    <row r="22" spans="1:8" x14ac:dyDescent="0.2">
      <c r="C22" s="150" t="s">
        <v>128</v>
      </c>
    </row>
    <row r="23" spans="1:8" x14ac:dyDescent="0.2">
      <c r="C23" s="150" t="s">
        <v>159</v>
      </c>
    </row>
    <row r="24" spans="1:8" x14ac:dyDescent="0.2">
      <c r="C24" s="150"/>
    </row>
    <row r="25" spans="1:8" x14ac:dyDescent="0.2">
      <c r="B25" s="150" t="s">
        <v>129</v>
      </c>
    </row>
    <row r="26" spans="1:8" x14ac:dyDescent="0.2">
      <c r="C26" s="150" t="s">
        <v>130</v>
      </c>
    </row>
    <row r="27" spans="1:8" x14ac:dyDescent="0.2">
      <c r="C27" s="150" t="s">
        <v>160</v>
      </c>
    </row>
    <row r="29" spans="1:8" x14ac:dyDescent="0.2">
      <c r="B29" s="150" t="s">
        <v>133</v>
      </c>
    </row>
    <row r="31" spans="1:8" s="149" customFormat="1" ht="28.5" x14ac:dyDescent="0.2">
      <c r="C31" s="157" t="s">
        <v>2</v>
      </c>
      <c r="D31" s="157" t="s">
        <v>81</v>
      </c>
      <c r="E31" s="157" t="s">
        <v>82</v>
      </c>
      <c r="F31" s="157" t="s">
        <v>54</v>
      </c>
      <c r="G31" s="157" t="s">
        <v>83</v>
      </c>
      <c r="H31" s="157" t="s">
        <v>84</v>
      </c>
    </row>
    <row r="32" spans="1:8" x14ac:dyDescent="0.2">
      <c r="C32" s="156" t="s">
        <v>3</v>
      </c>
      <c r="D32" s="158"/>
      <c r="E32" s="158"/>
      <c r="F32" s="158"/>
      <c r="G32" s="158" t="s">
        <v>136</v>
      </c>
      <c r="H32" s="158" t="s">
        <v>136</v>
      </c>
    </row>
    <row r="33" spans="1:8" x14ac:dyDescent="0.2">
      <c r="C33" s="156" t="s">
        <v>4</v>
      </c>
      <c r="D33" s="158"/>
      <c r="E33" s="158"/>
      <c r="F33" s="158"/>
      <c r="G33" s="158"/>
      <c r="H33" s="158"/>
    </row>
    <row r="34" spans="1:8" x14ac:dyDescent="0.2">
      <c r="C34" s="156" t="s">
        <v>5</v>
      </c>
      <c r="D34" s="158"/>
      <c r="E34" s="158"/>
      <c r="F34" s="158"/>
      <c r="G34" s="158" t="s">
        <v>136</v>
      </c>
      <c r="H34" s="158" t="s">
        <v>136</v>
      </c>
    </row>
    <row r="35" spans="1:8" x14ac:dyDescent="0.2">
      <c r="C35" s="156" t="s">
        <v>6</v>
      </c>
      <c r="D35" s="158"/>
      <c r="E35" s="158"/>
      <c r="F35" s="158"/>
      <c r="G35" s="158" t="s">
        <v>136</v>
      </c>
      <c r="H35" s="158" t="s">
        <v>136</v>
      </c>
    </row>
    <row r="36" spans="1:8" x14ac:dyDescent="0.2">
      <c r="C36" s="156" t="s">
        <v>7</v>
      </c>
      <c r="D36" s="158" t="s">
        <v>136</v>
      </c>
      <c r="E36" s="158"/>
      <c r="F36" s="158"/>
      <c r="G36" s="158" t="s">
        <v>136</v>
      </c>
      <c r="H36" s="158" t="s">
        <v>136</v>
      </c>
    </row>
    <row r="37" spans="1:8" x14ac:dyDescent="0.2">
      <c r="C37" s="156" t="s">
        <v>8</v>
      </c>
      <c r="D37" s="158" t="s">
        <v>136</v>
      </c>
      <c r="E37" s="158"/>
      <c r="F37" s="158"/>
      <c r="G37" s="158" t="s">
        <v>136</v>
      </c>
      <c r="H37" s="158" t="s">
        <v>136</v>
      </c>
    </row>
    <row r="38" spans="1:8" x14ac:dyDescent="0.2">
      <c r="C38" s="156" t="s">
        <v>9</v>
      </c>
      <c r="D38" s="158" t="s">
        <v>136</v>
      </c>
      <c r="E38" s="158"/>
      <c r="F38" s="158"/>
      <c r="G38" s="158" t="s">
        <v>136</v>
      </c>
      <c r="H38" s="158" t="s">
        <v>136</v>
      </c>
    </row>
    <row r="40" spans="1:8" x14ac:dyDescent="0.2">
      <c r="B40" s="150" t="s">
        <v>137</v>
      </c>
    </row>
    <row r="42" spans="1:8" x14ac:dyDescent="0.2">
      <c r="C42" s="157"/>
      <c r="D42" s="157" t="s">
        <v>64</v>
      </c>
      <c r="E42" s="157" t="s">
        <v>54</v>
      </c>
    </row>
    <row r="43" spans="1:8" x14ac:dyDescent="0.2">
      <c r="C43" s="156" t="s">
        <v>22</v>
      </c>
      <c r="D43" s="158" t="s">
        <v>136</v>
      </c>
      <c r="E43" s="158"/>
    </row>
    <row r="46" spans="1:8" x14ac:dyDescent="0.2">
      <c r="A46" s="161" t="s">
        <v>156</v>
      </c>
      <c r="B46" s="148" t="s">
        <v>139</v>
      </c>
    </row>
    <row r="47" spans="1:8" x14ac:dyDescent="0.2">
      <c r="C47" s="150" t="s">
        <v>140</v>
      </c>
    </row>
    <row r="48" spans="1:8" x14ac:dyDescent="0.2">
      <c r="C48" s="150"/>
    </row>
    <row r="49" spans="2:3" x14ac:dyDescent="0.2">
      <c r="B49" s="148" t="s">
        <v>141</v>
      </c>
    </row>
    <row r="50" spans="2:3" x14ac:dyDescent="0.2">
      <c r="C50" s="150" t="s">
        <v>144</v>
      </c>
    </row>
    <row r="52" spans="2:3" x14ac:dyDescent="0.2">
      <c r="B52" s="148" t="s">
        <v>142</v>
      </c>
    </row>
    <row r="53" spans="2:3" x14ac:dyDescent="0.2">
      <c r="C53" s="150" t="s">
        <v>143</v>
      </c>
    </row>
    <row r="55" spans="2:3" x14ac:dyDescent="0.2">
      <c r="B55" s="148" t="s">
        <v>145</v>
      </c>
    </row>
    <row r="56" spans="2:3" x14ac:dyDescent="0.2">
      <c r="C56" s="150" t="s">
        <v>146</v>
      </c>
    </row>
    <row r="58" spans="2:3" x14ac:dyDescent="0.2">
      <c r="B58" s="148" t="s">
        <v>147</v>
      </c>
    </row>
    <row r="59" spans="2:3" x14ac:dyDescent="0.2">
      <c r="C59" s="150" t="s">
        <v>148</v>
      </c>
    </row>
    <row r="61" spans="2:3" x14ac:dyDescent="0.2">
      <c r="B61" s="148" t="s">
        <v>149</v>
      </c>
    </row>
    <row r="62" spans="2:3" x14ac:dyDescent="0.2">
      <c r="C62" s="150" t="s">
        <v>150</v>
      </c>
    </row>
    <row r="64" spans="2:3" x14ac:dyDescent="0.2">
      <c r="B64" s="148" t="s">
        <v>151</v>
      </c>
    </row>
    <row r="65" spans="2:3" x14ac:dyDescent="0.2">
      <c r="C65" s="150" t="s">
        <v>152</v>
      </c>
    </row>
    <row r="67" spans="2:3" x14ac:dyDescent="0.2">
      <c r="B67" s="148" t="s">
        <v>153</v>
      </c>
    </row>
    <row r="68" spans="2:3" x14ac:dyDescent="0.2">
      <c r="C68" s="150" t="s">
        <v>154</v>
      </c>
    </row>
  </sheetData>
  <sheetProtection password="85E3" sheet="1" objects="1" scenarios="1" selectLockedCells="1"/>
  <mergeCells count="1">
    <mergeCell ref="B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Evidenca prisotnosti</vt:lpstr>
      <vt:lpstr>Pojasnilo</vt:lpstr>
      <vt:lpstr>Celodnevna_odsotnost</vt:lpstr>
      <vt:lpstr>Dnevna_delovna_obveza</vt:lpstr>
      <vt:lpstr>Leto</vt:lpstr>
      <vt:lpstr>Mesec</vt:lpstr>
      <vt:lpstr>Urnik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Mitja</dc:creator>
  <cp:lastModifiedBy>mitja</cp:lastModifiedBy>
  <dcterms:created xsi:type="dcterms:W3CDTF">2012-02-03T10:29:28Z</dcterms:created>
  <dcterms:modified xsi:type="dcterms:W3CDTF">2013-01-10T13:05:02Z</dcterms:modified>
</cp:coreProperties>
</file>