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46"/>
  <workbookPr/>
  <mc:AlternateContent xmlns:mc="http://schemas.openxmlformats.org/markup-compatibility/2006">
    <mc:Choice Requires="x15">
      <x15ac:absPath xmlns:x15ac="http://schemas.microsoft.com/office/spreadsheetml/2010/11/ac" url="Z:\2. PROJEKTI, ARHIV\1. JAMOVA\A-glavna_stavba\13 Sanitarije v kleti in pritličju ter hodniku v kleti\03 Postopek JN\"/>
    </mc:Choice>
  </mc:AlternateContent>
  <xr:revisionPtr revIDLastSave="0" documentId="13_ncr:1_{A82DE92F-49D9-40C2-AF37-E9B8666B0DB8}" xr6:coauthVersionLast="36" xr6:coauthVersionMax="36" xr10:uidLastSave="{00000000-0000-0000-0000-000000000000}"/>
  <bookViews>
    <workbookView xWindow="0" yWindow="0" windowWidth="28800" windowHeight="13380" xr2:uid="{00000000-000D-0000-FFFF-FFFF00000000}"/>
  </bookViews>
  <sheets>
    <sheet name="Rekapitulacija" sheetId="5" r:id="rId1"/>
    <sheet name="SKLOP I. - Sanitarije K" sheetId="1" r:id="rId2"/>
    <sheet name="SKLOP II. - Sanitarije P" sheetId="3" r:id="rId3"/>
    <sheet name="SKLOP III. - Del hodnika K" sheetId="4" r:id="rId4"/>
  </sheets>
  <definedNames>
    <definedName name="_xlnm.Print_Area" localSheetId="0">Rekapitulacija!$A$1:$I$25</definedName>
    <definedName name="_xlnm.Print_Area" localSheetId="1">'SKLOP I. - Sanitarije K'!$A$1:$G$130</definedName>
    <definedName name="_xlnm.Print_Area" localSheetId="2">'SKLOP II. - Sanitarije P'!$A$1:$G$133</definedName>
    <definedName name="_xlnm.Print_Area" localSheetId="3">'SKLOP III. - Del hodnika K'!$A$1:$G$108</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01" i="4" l="1"/>
  <c r="F28" i="4"/>
  <c r="F64" i="4"/>
  <c r="F69" i="4" l="1"/>
  <c r="D66" i="4"/>
  <c r="F66" i="4" s="1"/>
  <c r="F70" i="4"/>
  <c r="F68" i="4"/>
  <c r="F67" i="4"/>
  <c r="F76" i="4"/>
  <c r="F75" i="4"/>
  <c r="F74" i="4"/>
  <c r="F73" i="4"/>
  <c r="F50" i="4" l="1"/>
  <c r="F27" i="4"/>
  <c r="F101" i="4" l="1"/>
  <c r="F102" i="4" s="1"/>
  <c r="G15" i="5" s="1"/>
  <c r="F49" i="4"/>
  <c r="F122" i="3"/>
  <c r="F117" i="3"/>
  <c r="F118" i="3"/>
  <c r="F119" i="3"/>
  <c r="F110" i="3"/>
  <c r="F111" i="3"/>
  <c r="F112" i="3"/>
  <c r="F99" i="3"/>
  <c r="F73" i="3"/>
  <c r="F58" i="3"/>
  <c r="F59" i="3"/>
  <c r="F60" i="3"/>
  <c r="F27" i="3"/>
  <c r="F133" i="3"/>
  <c r="F132" i="3"/>
  <c r="F128" i="3"/>
  <c r="F129" i="3" s="1"/>
  <c r="F15" i="5" s="1"/>
  <c r="F121" i="3"/>
  <c r="F116" i="3"/>
  <c r="F115" i="3"/>
  <c r="F114" i="3"/>
  <c r="F113" i="3"/>
  <c r="F106" i="3"/>
  <c r="F104" i="3"/>
  <c r="F102" i="3"/>
  <c r="F101" i="3"/>
  <c r="F100" i="3"/>
  <c r="F98" i="3"/>
  <c r="F97" i="3"/>
  <c r="F96" i="3"/>
  <c r="F95" i="3"/>
  <c r="F94" i="3"/>
  <c r="F93" i="3"/>
  <c r="F92" i="3"/>
  <c r="F91" i="3"/>
  <c r="F89" i="3"/>
  <c r="F88" i="3"/>
  <c r="F87" i="3"/>
  <c r="F86" i="3"/>
  <c r="F85" i="3"/>
  <c r="F83" i="3"/>
  <c r="F82" i="3"/>
  <c r="F76" i="3"/>
  <c r="F75" i="3"/>
  <c r="F74" i="3"/>
  <c r="F72" i="3"/>
  <c r="F70" i="3"/>
  <c r="F69" i="3"/>
  <c r="F68" i="3"/>
  <c r="F67" i="3"/>
  <c r="F65" i="3"/>
  <c r="F64" i="3"/>
  <c r="F61" i="3"/>
  <c r="F57" i="3"/>
  <c r="F56" i="3"/>
  <c r="F50" i="3"/>
  <c r="F49" i="3"/>
  <c r="F48" i="3"/>
  <c r="F47" i="3"/>
  <c r="F46" i="3"/>
  <c r="F45" i="3"/>
  <c r="F44" i="3"/>
  <c r="F41" i="3"/>
  <c r="F40" i="3"/>
  <c r="F39" i="3"/>
  <c r="F38" i="3"/>
  <c r="F37" i="3"/>
  <c r="F36" i="3"/>
  <c r="F35" i="3"/>
  <c r="F34" i="3"/>
  <c r="F33" i="3"/>
  <c r="F32" i="3"/>
  <c r="F31" i="3"/>
  <c r="F30" i="3"/>
  <c r="F29" i="3"/>
  <c r="F28" i="3"/>
  <c r="F24" i="3"/>
  <c r="F23" i="4"/>
  <c r="F63" i="4"/>
  <c r="F62" i="4"/>
  <c r="F61" i="4"/>
  <c r="F60" i="4"/>
  <c r="F58" i="4"/>
  <c r="F57" i="4"/>
  <c r="F56" i="4"/>
  <c r="F55" i="4"/>
  <c r="F54" i="4"/>
  <c r="F51" i="4"/>
  <c r="F48" i="4"/>
  <c r="F46" i="4"/>
  <c r="F45" i="4"/>
  <c r="F44" i="4"/>
  <c r="F95" i="4"/>
  <c r="F94" i="4"/>
  <c r="F93" i="4"/>
  <c r="F92" i="4"/>
  <c r="F91" i="4"/>
  <c r="F90" i="4"/>
  <c r="F88" i="4"/>
  <c r="F87" i="4"/>
  <c r="F86" i="4"/>
  <c r="F85" i="4"/>
  <c r="F84" i="4"/>
  <c r="F36" i="4"/>
  <c r="F35" i="4"/>
  <c r="F34" i="4"/>
  <c r="F33" i="4"/>
  <c r="F32" i="4"/>
  <c r="F31" i="4"/>
  <c r="F30" i="4"/>
  <c r="F29" i="4"/>
  <c r="F26" i="4"/>
  <c r="F117" i="1"/>
  <c r="F116" i="1"/>
  <c r="F115" i="1"/>
  <c r="F114" i="1"/>
  <c r="F113" i="1"/>
  <c r="F112" i="1"/>
  <c r="F111" i="1"/>
  <c r="F85" i="1"/>
  <c r="F86" i="1"/>
  <c r="F84" i="1"/>
  <c r="F57" i="1"/>
  <c r="F58" i="1"/>
  <c r="F45" i="1"/>
  <c r="F48" i="1"/>
  <c r="F96" i="4" l="1"/>
  <c r="F78" i="4"/>
  <c r="G12" i="5" s="1"/>
  <c r="G13" i="5"/>
  <c r="H15" i="5"/>
  <c r="F37" i="4"/>
  <c r="G11" i="5" s="1"/>
  <c r="F123" i="3"/>
  <c r="F14" i="5" s="1"/>
  <c r="F77" i="3"/>
  <c r="F12" i="5" s="1"/>
  <c r="F51" i="3"/>
  <c r="F11" i="5" s="1"/>
  <c r="F105" i="3"/>
  <c r="F13" i="5" s="1"/>
  <c r="F125" i="1"/>
  <c r="F126" i="1" s="1"/>
  <c r="E15" i="5" s="1"/>
  <c r="F119" i="1"/>
  <c r="F120" i="1" s="1"/>
  <c r="E14" i="5" s="1"/>
  <c r="F105" i="1"/>
  <c r="F103" i="1"/>
  <c r="F102" i="1"/>
  <c r="F101" i="1"/>
  <c r="F100" i="1"/>
  <c r="F99" i="1"/>
  <c r="F98" i="1"/>
  <c r="F97" i="1"/>
  <c r="F96" i="1"/>
  <c r="F95" i="1"/>
  <c r="F94" i="1"/>
  <c r="F93" i="1"/>
  <c r="F92" i="1"/>
  <c r="F91" i="1"/>
  <c r="F90" i="1"/>
  <c r="F88" i="1"/>
  <c r="F87" i="1"/>
  <c r="F82" i="1"/>
  <c r="F81" i="1"/>
  <c r="F75" i="1"/>
  <c r="F74" i="1"/>
  <c r="F73" i="1"/>
  <c r="F72" i="1"/>
  <c r="F71" i="1"/>
  <c r="F69" i="1"/>
  <c r="F68" i="1"/>
  <c r="F67" i="1"/>
  <c r="F66" i="1"/>
  <c r="F64" i="1"/>
  <c r="F63" i="1"/>
  <c r="F60" i="1"/>
  <c r="F59" i="1"/>
  <c r="F51" i="1"/>
  <c r="F50" i="1"/>
  <c r="F49" i="1"/>
  <c r="F47" i="1"/>
  <c r="F46" i="1"/>
  <c r="F42" i="1"/>
  <c r="F41" i="1"/>
  <c r="F40" i="1"/>
  <c r="F39" i="1"/>
  <c r="F38" i="1"/>
  <c r="F37" i="1"/>
  <c r="F36" i="1"/>
  <c r="F35" i="1"/>
  <c r="F34" i="1"/>
  <c r="F33" i="1"/>
  <c r="F32" i="1"/>
  <c r="F31" i="1"/>
  <c r="F30" i="1"/>
  <c r="F29" i="1"/>
  <c r="F28" i="1"/>
  <c r="F27" i="1"/>
  <c r="F24" i="1"/>
  <c r="F105" i="4" l="1"/>
  <c r="G105" i="4" s="1"/>
  <c r="H14" i="5"/>
  <c r="H12" i="5"/>
  <c r="G16" i="5"/>
  <c r="G18" i="5" s="1"/>
  <c r="F16" i="5"/>
  <c r="F131" i="3"/>
  <c r="G131" i="3" s="1"/>
  <c r="F106" i="1"/>
  <c r="E13" i="5" s="1"/>
  <c r="H13" i="5" s="1"/>
  <c r="F52" i="1"/>
  <c r="E11" i="5" s="1"/>
  <c r="E16" i="5" s="1"/>
  <c r="E18" i="5" s="1"/>
  <c r="F76" i="1"/>
  <c r="E12" i="5" s="1"/>
  <c r="E19" i="5" l="1"/>
  <c r="E20" i="5" s="1"/>
  <c r="H11" i="5"/>
  <c r="F18" i="5"/>
  <c r="H16" i="5"/>
  <c r="G19" i="5"/>
  <c r="F19" i="5"/>
  <c r="F128" i="1"/>
  <c r="G128" i="1" s="1"/>
  <c r="E21" i="5" l="1"/>
  <c r="H18" i="5"/>
  <c r="H19" i="5" s="1"/>
  <c r="H20" i="5" s="1"/>
  <c r="H21" i="5" s="1"/>
  <c r="F20" i="5"/>
  <c r="F21" i="5"/>
  <c r="G20" i="5"/>
  <c r="G21" i="5" s="1"/>
</calcChain>
</file>

<file path=xl/sharedStrings.xml><?xml version="1.0" encoding="utf-8"?>
<sst xmlns="http://schemas.openxmlformats.org/spreadsheetml/2006/main" count="772" uniqueCount="263">
  <si>
    <t>SPLOŠNE ZAHTEVE ZA IZDELAVO PONUDBE:</t>
  </si>
  <si>
    <t>Ponudnik mora v cenah po enoti vkalkularati</t>
  </si>
  <si>
    <t>- vsa stroške električne energije in vode,</t>
  </si>
  <si>
    <t xml:space="preserve"> -  načrt organizacije gradbišča, </t>
  </si>
  <si>
    <t xml:space="preserve"> - stroški koordinacije varnosti v skladu s predpisi, </t>
  </si>
  <si>
    <t xml:space="preserve"> - zavarovanje gradbišča,</t>
  </si>
  <si>
    <t xml:space="preserve"> - zavarovanje in podpiranje obstoječih konstrukcij, da ne pride do poškodb,</t>
  </si>
  <si>
    <t xml:space="preserve"> - tekoče odvažanje gradbenih odpadkov na pooblaščeno deponijo,</t>
  </si>
  <si>
    <t xml:space="preserve"> - poročilo o ravnanju z gradbenimi odpadki,</t>
  </si>
  <si>
    <t xml:space="preserve"> -  vse potrebne meritve, certifikate, poročila in preglede za izdelavo, dokazila o zanesljivosti objekta,</t>
  </si>
  <si>
    <t xml:space="preserve"> -  ponudnik mora upoštevati, da si mora pred izvedbo, dobavo in vgradnjo vseh elementov vidnih obdelav površin </t>
  </si>
  <si>
    <t>predhodno pridobiti soglasje investitorja in dostaviti vzorce v potrditev.</t>
  </si>
  <si>
    <t>Količina</t>
  </si>
  <si>
    <t>Cena brez DDV</t>
  </si>
  <si>
    <t>I.</t>
  </si>
  <si>
    <t>A.</t>
  </si>
  <si>
    <t>Gradbena dela</t>
  </si>
  <si>
    <t>A1</t>
  </si>
  <si>
    <t>Pripravljalna dela</t>
  </si>
  <si>
    <t>1.</t>
  </si>
  <si>
    <t>Izpraznitev prostorov (kar ni zajeto v postavkah v nadaljevanju), z odvozom. Priprava in ureditev gradbišča z ureditvijo gradbiščnih priključkov, vsakodnevno čiščenje skupnih prostorov in stopnišč, izvedba fizičnih zapor za preprečitev dostopa do gradbišča, postavitev gradbiščnih vrat, gradbiščne table in opozorilnih oznak, premičnih odri za izvajanje del ter druga pripravljalna in zaključna dela. V ceni zajeti tudi odstranitev vsega po zaključku del.</t>
  </si>
  <si>
    <t>kpl</t>
  </si>
  <si>
    <t>A2</t>
  </si>
  <si>
    <t>Rušitvena dela</t>
  </si>
  <si>
    <t>2.</t>
  </si>
  <si>
    <t>Vhodna vrata se ohranijo, zaščita med deli.</t>
  </si>
  <si>
    <t>3.</t>
  </si>
  <si>
    <t>Demontaža notranjih vrat velikosti 70 x 210 cm, z izbijanjem podboja in odstranitvijo vseh elementov. Prenos, nakladanje in odvoz na trajno deponijo s plačilom takse.</t>
  </si>
  <si>
    <t>4.</t>
  </si>
  <si>
    <t>Odstranitev elektro instalacij, 8x stropne svetilke, vsa stikala in vtičnice. Prenos, nakladanje in odvoz na trajno deponijo s plačilom takse.</t>
  </si>
  <si>
    <t>5.</t>
  </si>
  <si>
    <t>Odstranitev in demontaža umivalnika 4x, izlivne armature 4x in sifona 4x, pisoar 1x, wc školjka 4x, wc kotliček 4x z vsemi ostalimi elementi. Prenos, nakladanje in odvoz na trajno deponijo s plačilom takse.</t>
  </si>
  <si>
    <t>6.</t>
  </si>
  <si>
    <t>Odstranitev radiatorjev z vsemi elementi. Prenos, nakladanje in odvoz na trajno deponijo s plačilom takse.</t>
  </si>
  <si>
    <t>kos</t>
  </si>
  <si>
    <t>7.</t>
  </si>
  <si>
    <t>Demontaža podajalnikov, ogledal 4x in poličk 4x. Prenos, nakladanje in odvoz na trajno deponijo s plačilom takse.</t>
  </si>
  <si>
    <t>8.</t>
  </si>
  <si>
    <t>Odbijanje stenske in talne keramike. Prenos, nakladanje in odvoz na trajno deponijo s plačilom takse.</t>
  </si>
  <si>
    <t>m2</t>
  </si>
  <si>
    <t>9.</t>
  </si>
  <si>
    <t>Rušenje spuščenega stropa s podkonstrukcijo. Prenos, nakladanje in odvoz na trajno deponijo s plačilom takse.</t>
  </si>
  <si>
    <t>10.</t>
  </si>
  <si>
    <t>Rušenje opečnih sten debeline do 20 cm. Prenos, nakladanje in odvoz na trajno deponijo s plačilom takse.</t>
  </si>
  <si>
    <t>m3</t>
  </si>
  <si>
    <t>11.</t>
  </si>
  <si>
    <t>Rušenje celotne sestave tlaka do talne plošče debeline 14 cm estrih 6 cm gramozno nasutje 8 cm. Prenos, nakladanje in odvoz na trajno deponijo s plačilom takse.</t>
  </si>
  <si>
    <t>12.</t>
  </si>
  <si>
    <t>Odstranitev cevnega razvoda vodovodnih cevi v celoti do vertikalnih hišnih vodov. Prenos, nakladanje in odvoz na trajno deponijo s plačilom takse.</t>
  </si>
  <si>
    <t>m</t>
  </si>
  <si>
    <t>13.</t>
  </si>
  <si>
    <t>Odstranitev cevnega razvoda odtočnih PVC cevi, talnih sifonov, v celoti do vertikalne hišne kanalizacije. Prenos, nakladanje in odvoz na trajno deponijo s plačilom takse.</t>
  </si>
  <si>
    <t>14.</t>
  </si>
  <si>
    <t>Dolbljenje za vzidavo geberit kotlička v opečni zid globina 25 cm, višina 110 cm, širina 80 cm. Prenos, nalaganje z odvozom ruševin na trajno deponijo s plačilom takse.</t>
  </si>
  <si>
    <t>15.</t>
  </si>
  <si>
    <t>Dolbljenje utorov v zidovih, za razvod instalacij, preseka do 6x6 cm. Prenos, nalaganje, z odvozom ruševin na trajno deponijo s plačilom takse.</t>
  </si>
  <si>
    <t>16.</t>
  </si>
  <si>
    <t>Dolbljenje v zidovih, za razvod instalacij, preseka do 15x15 cm. Prenos, nalaganje, z odvozom ruševin na trajno deponijo s plačilom takse.</t>
  </si>
  <si>
    <t>17.</t>
  </si>
  <si>
    <t>Dolbljenje v tleh, za razvod odtočnih instalacij, preseka 15x6 cm. Prenos, nalaganje, z odvozom ruševin na trajno deponijo s plačilom takse.</t>
  </si>
  <si>
    <t>A3</t>
  </si>
  <si>
    <t>Zidarska dela</t>
  </si>
  <si>
    <t>18.</t>
  </si>
  <si>
    <t>Krpanje utorov v zidovih, za razvod instalacij, preseka do 6x6 cm</t>
  </si>
  <si>
    <t>19.</t>
  </si>
  <si>
    <t>Krpanje utorov v zidovih, za razvod instalacij, preseka do 15x15 cm</t>
  </si>
  <si>
    <t>20.</t>
  </si>
  <si>
    <t>Popravilo obstoječih površin po odstranitvi keramične stenske obloge s predhodno pripravo podlage za obdelavo, premaz z emulzijo, izdelavo grobega in finega apneno cementnega ometa.</t>
  </si>
  <si>
    <t>21.</t>
  </si>
  <si>
    <t>Dobava in izdelava hidroizolacije na pripravljeno podlago s hidroizolacijskim premazom s predhodno dobavo in vgradnjo tesnilnih trakov na mestih prebojev in robovih tlakov, kot proizvajalca Mapei ali Kema.</t>
  </si>
  <si>
    <t>22.</t>
  </si>
  <si>
    <t>Ročna izdelava plavajočega mikroarmiranega betonskega estriha deb.6 cm, PE folija, 8 cm TI.</t>
  </si>
  <si>
    <t>23.</t>
  </si>
  <si>
    <t>Pozidava geberit kotličkov s siporexom, višine do 100 cm, širine do 120 cm, vključno z obdelavo siporex blokov z lepilom in mrežico.</t>
  </si>
  <si>
    <t>24.</t>
  </si>
  <si>
    <t>Pozidava nizkega zidu iz siporexa d 15 cm, š 50, v 150.</t>
  </si>
  <si>
    <t>Skupaj gradbena dela:</t>
  </si>
  <si>
    <t>B.</t>
  </si>
  <si>
    <t>Obrtniška dela</t>
  </si>
  <si>
    <t>B1</t>
  </si>
  <si>
    <t>Mavčnokartonska dela</t>
  </si>
  <si>
    <t>Dobava in izdelava knauf stropa na obešeni podkonstrukciji, vlagoodporne plošče 12,5 mm z bandažiranjem stikov.</t>
  </si>
  <si>
    <t>Dobava in izdelava kaskade 0,44x1,8 m, vlagoodporne plošče podkonstrukcija in bandažiranje stikov.</t>
  </si>
  <si>
    <t>Dobava in montaža revizijskih vratc 60x60.</t>
  </si>
  <si>
    <t>Izrez za luči</t>
  </si>
  <si>
    <t>B2</t>
  </si>
  <si>
    <t>Keramičarska dela</t>
  </si>
  <si>
    <t>Dobava stenske keramike Florgres BUILDTECH, dimenzije 40x80 cm - vzorec potrdi projektantka</t>
  </si>
  <si>
    <t xml:space="preserve"> - samo dobava</t>
  </si>
  <si>
    <t xml:space="preserve"> - delo</t>
  </si>
  <si>
    <t>Dobava talne keramike Florgres BUILDTECH, dimenzije 40x80 cm - vzorec potrdi projektantka</t>
  </si>
  <si>
    <t>Brušenje vogalov ploščic na 45''</t>
  </si>
  <si>
    <t>Silikoniranje kotov</t>
  </si>
  <si>
    <t>B3</t>
  </si>
  <si>
    <t>Slikopleskarska dela</t>
  </si>
  <si>
    <t>Izravnava sten nad keramičnimi ploščicami v deb.cca 1,5 cm z mavčnim ometom.</t>
  </si>
  <si>
    <t>Beljenje sten z latex mat belo barvo.</t>
  </si>
  <si>
    <t>Kitanje, brušenje in pleskanje stropov s poldisperzijsko belo barvo.</t>
  </si>
  <si>
    <t>Brušenje, kitanje in 2x lakiranje vhodnih vrat dimenzije s podbojem, belo.</t>
  </si>
  <si>
    <t>Zaščita prostora in elementov med deli</t>
  </si>
  <si>
    <t>Skupaj obrtniška dela:</t>
  </si>
  <si>
    <t>C.</t>
  </si>
  <si>
    <t>Instalacijska dela</t>
  </si>
  <si>
    <t>C1.</t>
  </si>
  <si>
    <t>Strojne instalacije</t>
  </si>
  <si>
    <t>Izpraznitev in polnjenje sistema centralnega gretja, obveščanje strank, zaprtje vode, obveščanje uporabnikov</t>
  </si>
  <si>
    <t>Izdelava priključka nove vodovodne inštalacije na obstoječ glavni vodovodni vod, topla hladna voda</t>
  </si>
  <si>
    <t>Izvedba vodovodne inštalacije do mest priključkov iz cevi PE-X/alu kompletno s fazonskimi kosi</t>
  </si>
  <si>
    <t xml:space="preserve"> - fi 16x2</t>
  </si>
  <si>
    <t xml:space="preserve"> - fi 20x2</t>
  </si>
  <si>
    <t xml:space="preserve"> - fi 25x2</t>
  </si>
  <si>
    <t>Izdelava priključka nove inštalacije centralnega gretja na obstoječe vode 1/2''</t>
  </si>
  <si>
    <t>Izvedba cevne inštalacije do mest priključkov novih radiatorjev iz cevi PE-X alu z izolacijo kompletno s fazonskimi kosi, fi 16x2</t>
  </si>
  <si>
    <t>Izvedba odtočne kanalizacije iz PP cevi kompletno fazonskimi kosi tesnili in pritrditvijo ter priklopom na obstoječo kanalizacijo</t>
  </si>
  <si>
    <t xml:space="preserve"> - fi 50</t>
  </si>
  <si>
    <t xml:space="preserve"> - fi 75</t>
  </si>
  <si>
    <t xml:space="preserve"> - fi 100</t>
  </si>
  <si>
    <t>Dobava in montaža radiatorja velikosti 600/900/22 sredinski priklop komplet z ventili, montažo termostatske glave</t>
  </si>
  <si>
    <t>Montaža umivalnika, priklop umivalniške armature z ventili odtočnega sifona</t>
  </si>
  <si>
    <t>Dobava, montaža in priklop geberit Duofix Basic, podometnega splakovalnega kotlička in montaža tipke</t>
  </si>
  <si>
    <t>Montaža in priklop stenske WC školjke in WC deske</t>
  </si>
  <si>
    <t>Dobava in montaža podometnega nosilca za pisoar Geberit Duofix</t>
  </si>
  <si>
    <t>Montaža in priklop pisoarja in sifona</t>
  </si>
  <si>
    <t>Dobava in montaža elektronskega splakovalnika za pisoar s celico Elmer</t>
  </si>
  <si>
    <t>Montaža ogledal dimenzije 125x90</t>
  </si>
  <si>
    <t>Montaža podajalnikov za wc papir, milo, papirne brisače</t>
  </si>
  <si>
    <t>Dobava in montaža El.grelnika vode vertikal. 50 l GB80OR Gorenje</t>
  </si>
  <si>
    <t>Tlačni preizkus vodovodne inštalacije</t>
  </si>
  <si>
    <t>C2.</t>
  </si>
  <si>
    <t>Prezračevanje</t>
  </si>
  <si>
    <t>Popravilo razvoda prezračevanja ter dobava in montaža difuzorjev</t>
  </si>
  <si>
    <t>Skupaj strojne inštalacije:</t>
  </si>
  <si>
    <t>D.</t>
  </si>
  <si>
    <t>Oprema</t>
  </si>
  <si>
    <t>D1.</t>
  </si>
  <si>
    <t>Sanitarna keramika (samo dobava)</t>
  </si>
  <si>
    <t>Stenski umivalnik Dolomite GEMMA2, 60 cm</t>
  </si>
  <si>
    <t>Viseča školjka Dolomite GEMMA2</t>
  </si>
  <si>
    <t>WC deska s počasnim zapiranjem za Dolomite GEMMA2</t>
  </si>
  <si>
    <t>Pisoar APOLLO, A101KPL K11-0025</t>
  </si>
  <si>
    <t>Armatura za umivalnik UNITAS PROJECT komplet</t>
  </si>
  <si>
    <t>Tipka za splakovalnik geberit DELTA 20, bela</t>
  </si>
  <si>
    <t>Ogledalo brušen rob 60x90x cm x 4 mm na leseni podlagi z robom v beli barvi</t>
  </si>
  <si>
    <t>D2.</t>
  </si>
  <si>
    <t>Stavbno pohištvo</t>
  </si>
  <si>
    <t>Vrata dvojna bela, zaščiten podboj z inox pločevino 20 cm od tal, skrita nasadila, dimenzije 660 x 2100 2x dobava in montaža</t>
  </si>
  <si>
    <t>E.</t>
  </si>
  <si>
    <t>Ostalo</t>
  </si>
  <si>
    <t>E1.</t>
  </si>
  <si>
    <t>Čiščenje</t>
  </si>
  <si>
    <t>Čiščenje prostorov po končanih delih - vse površine, elementi, oprema.</t>
  </si>
  <si>
    <t>SKUPAJ I.</t>
  </si>
  <si>
    <t>II.</t>
  </si>
  <si>
    <t>Naprava utorov v hodniku za odtočne cevi 0,7x1,2 m odvoz ruševin na trajno deponijo do 5 km</t>
  </si>
  <si>
    <t>Naprava utorov v hodniku za odtočne cevi 0,5x1,2 m odvoz ruševin na trajno deponijo do 5 km</t>
  </si>
  <si>
    <t>Dobava in vgradnja podložnega betona</t>
  </si>
  <si>
    <t>Odstranitev starih cevi z odvozom na deponijo</t>
  </si>
  <si>
    <t>Obbetoniranje stikov kanalizacijskih cevi in kolen</t>
  </si>
  <si>
    <t>Dobava in izdelava hidroizolacije po celem hodniku</t>
  </si>
  <si>
    <t>Dobava in izdelava hitro sušečega estriha deb. 5 cm</t>
  </si>
  <si>
    <t>Zamenjava kanalizacijskih cevi</t>
  </si>
  <si>
    <t>Material</t>
  </si>
  <si>
    <t>Debelostenska cev NG 160 s fazonskimi kosi</t>
  </si>
  <si>
    <t>Debelostenska cev NG 110 s fazonskimi kosi</t>
  </si>
  <si>
    <t>PVC prehodni kos 110 pp na beton</t>
  </si>
  <si>
    <t>Tesnilni in pritrdilni material</t>
  </si>
  <si>
    <t>Delo</t>
  </si>
  <si>
    <t>Demontaža obstoječih cevi</t>
  </si>
  <si>
    <t>Iznos in nakladanje</t>
  </si>
  <si>
    <t>Montaža in spajanje cevi</t>
  </si>
  <si>
    <t>Priklop na obstoječo cev</t>
  </si>
  <si>
    <t>Montaža jaška</t>
  </si>
  <si>
    <t>Transportni stroški in st. odvoza na deponijo</t>
  </si>
  <si>
    <t>SKUPAJ II.</t>
  </si>
  <si>
    <t>III.</t>
  </si>
  <si>
    <t>Glavni hodnik</t>
  </si>
  <si>
    <t>Struganje stare slikarije s premazom emulzije</t>
  </si>
  <si>
    <t>2x glajenje sten s kitom</t>
  </si>
  <si>
    <t>2x oplesk sten s poldisperzijo</t>
  </si>
  <si>
    <t>Hodnik izhod-hodnik prehod</t>
  </si>
  <si>
    <t>Delno zakitavanje in struganje razpok</t>
  </si>
  <si>
    <t>SKUPAJ III.</t>
  </si>
  <si>
    <t>Glavni hodnik in hodnik prehod</t>
  </si>
  <si>
    <t>1x premaz tlaka z emulzijo pred izravnavo</t>
  </si>
  <si>
    <t>Izravnava tlaka debeline 2 cm z izravnalno maso</t>
  </si>
  <si>
    <t>2x premaz tlaka z epoksi premazom zaradi vlage pred polaganjem linoleja</t>
  </si>
  <si>
    <t>Demontaža, nabava in montaža PVC traka</t>
  </si>
  <si>
    <t>Hodnik izhod</t>
  </si>
  <si>
    <t>2x izravnava tlaka pred polaganjem linoleja</t>
  </si>
  <si>
    <t xml:space="preserve">Demontaža, nabava in montaža PVC traka </t>
  </si>
  <si>
    <t>Tlakarska dela</t>
  </si>
  <si>
    <t>REKAPITULACIJA</t>
  </si>
  <si>
    <t>A</t>
  </si>
  <si>
    <t>B</t>
  </si>
  <si>
    <t>C</t>
  </si>
  <si>
    <t>A + B + C + D + E</t>
  </si>
  <si>
    <t>Poz.</t>
  </si>
  <si>
    <t>Naziv elementa - Dobava in montaža</t>
  </si>
  <si>
    <t>Cena/enoto brez DDV</t>
  </si>
  <si>
    <t>Merska enota</t>
  </si>
  <si>
    <t xml:space="preserve"> -  vse manipulativne stroške, ter drobni material,</t>
  </si>
  <si>
    <t>Skupaj ostalo:</t>
  </si>
  <si>
    <t>PRENOVA SANITARIJE - Pritličje</t>
  </si>
  <si>
    <t>PRENOVA SANITARIJE - Klet</t>
  </si>
  <si>
    <t>PRENOVA DELA HODNIKA - Klet</t>
  </si>
  <si>
    <t>Demontaža notranjih vrat velikosti 80 x 210 cm, z izbijanjem podboja in odstranitvijo vseh elementov. Prenos, nakladanje in odvoz na trajno deponijo s plačilom takse.</t>
  </si>
  <si>
    <t>Odstranitev elektro instalacij, 4x stropne svetilke, vsa stikala in vtičnice. Prenos, nakladanje in odvoz na trajno deponijo s plačilom takse.</t>
  </si>
  <si>
    <t>Odstranitev in demontaža umivalnika 2x, izlivne armature 2x in sifona 4x, pisoar 1x, wc školjka 1x, wc kotliček 1x, bojler, 1x tuš kad, kabina, armatura. Prenos, nakladanje in odvoz na trajno deponijo s plačilom takse.</t>
  </si>
  <si>
    <t>Demontaža podajalnikov, ogledal in poličk. Prenos, nakladanje in odvoz na trajno deponijo s plačilom takse.</t>
  </si>
  <si>
    <t>Poravnava špalete po razširitvi vratne odprtine</t>
  </si>
  <si>
    <t>Dobava in izdelava kaskade 0,32x1,8 m, vlagoodporne plošče podkonstrukcija in bandažiranje stikov.</t>
  </si>
  <si>
    <t>Dobava in izdelava knauf stene W112 debeline 12,5 cm, vlagoodporne plošče</t>
  </si>
  <si>
    <t>Dobava in izdelava knauf škatle (tristranske), iz vlagoodpornih plošč z bandažiranjem</t>
  </si>
  <si>
    <t>Izravnava sten nad keramičnimi ploščicami v deb.cca 1,5 - 2 cm z mavčnim ometom.</t>
  </si>
  <si>
    <t>Dobava in montaža alu vogalnikov</t>
  </si>
  <si>
    <t>Dobava, montaža in priklop Geberit Duofix Basic, podometnega splakovalnega kotlička in montaža tipke</t>
  </si>
  <si>
    <t>Montaža držal za invalide</t>
  </si>
  <si>
    <t>kom</t>
  </si>
  <si>
    <t>KOLO NOVA PRO umivalnik za invalide 65x55 M31865</t>
  </si>
  <si>
    <t>Viseča školjka za invalide KOLO NOVA Pro M33500</t>
  </si>
  <si>
    <t>WC deska za školjko s pokrovom</t>
  </si>
  <si>
    <t>Ogledalo za invalide z nagibom 65/60</t>
  </si>
  <si>
    <t>Držalo premično KOIN I=75 cm inox</t>
  </si>
  <si>
    <t>Ravno držalo KOIN fiksno 795 mm inox</t>
  </si>
  <si>
    <t>Vrata enojna bela z nadsvetlobo, zaščiten podboj z inox pločevino 20 cm od tal, skrita nasadila, dimenzije 900 x 2670 2x dobava in montaža</t>
  </si>
  <si>
    <t>Vrata vhodna na hodniku bela, dim 900 x 2100 dobava in montaža</t>
  </si>
  <si>
    <t>GRADBENA DELA</t>
  </si>
  <si>
    <t>OBRTNIŠKA DELA</t>
  </si>
  <si>
    <t>STROJNE INŠTALACIJE</t>
  </si>
  <si>
    <t>OPREMA</t>
  </si>
  <si>
    <r>
      <rPr>
        <sz val="14"/>
        <rFont val="Calibri"/>
        <family val="2"/>
        <charset val="238"/>
      </rPr>
      <t>Objekt: IJS Ljubljana; Glavna stavba</t>
    </r>
    <r>
      <rPr>
        <b/>
        <sz val="14"/>
        <rFont val="Calibri"/>
        <family val="2"/>
        <charset val="238"/>
      </rPr>
      <t xml:space="preserve">
</t>
    </r>
  </si>
  <si>
    <t>Sanitarije K</t>
  </si>
  <si>
    <t>Sanitarije P</t>
  </si>
  <si>
    <t>Del hodnika K</t>
  </si>
  <si>
    <t>OSTALO (čiščenje)</t>
  </si>
  <si>
    <t>Skupaj oprema:</t>
  </si>
  <si>
    <t>Obsutje odtočnih cevi s peskom 0-4 mm v pov. deb. 10 cm</t>
  </si>
  <si>
    <t>Rušitvena in zidarska dela</t>
  </si>
  <si>
    <t>C1</t>
  </si>
  <si>
    <t>D</t>
  </si>
  <si>
    <t>E</t>
  </si>
  <si>
    <t>Investitor: INŠTITUT "JOŽEF STEFAN", Jamova 39, 1000 Ljubljana</t>
  </si>
  <si>
    <r>
      <t xml:space="preserve">SKUPAJ </t>
    </r>
    <r>
      <rPr>
        <b/>
        <sz val="10"/>
        <rFont val="Arial"/>
        <family val="2"/>
        <charset val="238"/>
      </rPr>
      <t>z DDV</t>
    </r>
  </si>
  <si>
    <r>
      <t>SKUPAJ</t>
    </r>
    <r>
      <rPr>
        <sz val="12"/>
        <rFont val="Arial"/>
        <family val="2"/>
        <charset val="238"/>
      </rPr>
      <t xml:space="preserve"> </t>
    </r>
    <r>
      <rPr>
        <sz val="10"/>
        <rFont val="Arial"/>
        <family val="2"/>
        <charset val="238"/>
      </rPr>
      <t>brez DDV</t>
    </r>
  </si>
  <si>
    <t>* nepredvidena dela se obračunajo po dejanskih stroških, potrjena s strani nadzora</t>
  </si>
  <si>
    <t>I. + II. + III.</t>
  </si>
  <si>
    <t>SKUPAJ</t>
  </si>
  <si>
    <t xml:space="preserve">F </t>
  </si>
  <si>
    <t>A + B + C + D + E + F</t>
  </si>
  <si>
    <t xml:space="preserve">DDV </t>
  </si>
  <si>
    <r>
      <t xml:space="preserve">NEPREDVIDENA DELA* 
</t>
    </r>
    <r>
      <rPr>
        <sz val="10"/>
        <rFont val="Arial"/>
        <family val="2"/>
        <charset val="238"/>
      </rPr>
      <t>brez DDV</t>
    </r>
  </si>
  <si>
    <r>
      <t xml:space="preserve">SKUPAJ </t>
    </r>
    <r>
      <rPr>
        <sz val="10"/>
        <rFont val="Arial"/>
        <family val="2"/>
        <charset val="238"/>
      </rPr>
      <t>z NEPREDVIDENIMI DELI 
brez DDV</t>
    </r>
  </si>
  <si>
    <t>Odstranitev PVC oblog po hodniku z odvozom na deponijo</t>
  </si>
  <si>
    <t>Odstranitev PVC tal po hodniku z odvozom na deponijo</t>
  </si>
  <si>
    <t>Jašek s protismradnim pokrovom - oljni pokrov, dimenzije 60x60 cm</t>
  </si>
  <si>
    <t>Hodnik vezni B-objekt</t>
  </si>
  <si>
    <r>
      <t xml:space="preserve">Dobava in polaganje </t>
    </r>
    <r>
      <rPr>
        <u/>
        <sz val="12"/>
        <rFont val="Calibri"/>
        <family val="2"/>
        <charset val="238"/>
        <scheme val="minor"/>
      </rPr>
      <t>nedrsečega</t>
    </r>
    <r>
      <rPr>
        <sz val="12"/>
        <rFont val="Calibri"/>
        <family val="2"/>
        <charset val="238"/>
        <scheme val="minor"/>
      </rPr>
      <t xml:space="preserve"> linoleja v roli in varitev stikov, material naj bo enakovreden, kot v sosednjem prosotru z oznako 029</t>
    </r>
  </si>
  <si>
    <t>Dobava in polaganje linoleja talne obloge v roli in varitev stikov, material naj bo enakovreden, kot v sosednjem prosotru z oznako 029</t>
  </si>
  <si>
    <t>Dobava in izdelava knauf stropa na obešeni podkonstrukciji, vlagoodporne plošče 12,5 mm z bandažiranjem stikov. Material naj bo enakovreden, kot v sosednjem prosotru z oznako 029 oz. veznem hodniku B-objekt</t>
  </si>
  <si>
    <t>Dobava in izdelava kaskade 0,60 x 3,55 m, mavčnokartonska plošča, podkonstrukcija in bandažiranje stikov.</t>
  </si>
  <si>
    <t>Izrez za luči, inst</t>
  </si>
  <si>
    <t>Obnovitev obstoječih vrat s prepleskom, 810x2000, 910x2000 mm</t>
  </si>
  <si>
    <t>Odstranitev prehodne strene in vrat v prostoru 025 - stopnišče, 3,55 x 2,92 m, z odvozom na deponijo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</si>
</sst>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 _€_-;\-* #,##0.00\ _€_-;_-* &quot;-&quot;??\ _€_-;_-@_-"/>
    <numFmt numFmtId="164" formatCode="#,##0.00\ &quot;€&quot;"/>
  </numFmts>
  <fonts count="21" x14ac:knownFonts="1">
    <font>
      <sz val="11"/>
      <color theme="1"/>
      <name val="Calibri"/>
      <family val="2"/>
      <charset val="238"/>
      <scheme val="minor"/>
    </font>
    <font>
      <sz val="11"/>
      <color theme="1"/>
      <name val="Calibri"/>
      <family val="2"/>
      <charset val="238"/>
      <scheme val="minor"/>
    </font>
    <font>
      <b/>
      <sz val="16"/>
      <name val="Calibri"/>
      <family val="2"/>
      <charset val="238"/>
      <scheme val="minor"/>
    </font>
    <font>
      <sz val="16"/>
      <name val="Calibri"/>
      <family val="2"/>
      <charset val="238"/>
      <scheme val="minor"/>
    </font>
    <font>
      <sz val="14"/>
      <name val="Arial"/>
      <family val="2"/>
      <charset val="238"/>
    </font>
    <font>
      <sz val="12"/>
      <name val="Arial"/>
      <family val="2"/>
      <charset val="238"/>
    </font>
    <font>
      <b/>
      <sz val="10"/>
      <name val="Arial"/>
      <family val="2"/>
      <charset val="238"/>
    </font>
    <font>
      <b/>
      <sz val="12"/>
      <name val="Arial"/>
      <family val="2"/>
      <charset val="238"/>
    </font>
    <font>
      <sz val="10"/>
      <name val="Arial"/>
      <family val="2"/>
      <charset val="238"/>
    </font>
    <font>
      <sz val="12"/>
      <name val="Calibri"/>
      <family val="2"/>
      <charset val="238"/>
      <scheme val="minor"/>
    </font>
    <font>
      <sz val="12"/>
      <color theme="1"/>
      <name val="Calibri"/>
      <family val="2"/>
      <charset val="238"/>
      <scheme val="minor"/>
    </font>
    <font>
      <b/>
      <sz val="12"/>
      <name val="Calibri"/>
      <family val="2"/>
      <charset val="238"/>
      <scheme val="minor"/>
    </font>
    <font>
      <b/>
      <i/>
      <sz val="12"/>
      <name val="Calibri"/>
      <family val="2"/>
      <charset val="238"/>
      <scheme val="minor"/>
    </font>
    <font>
      <sz val="14"/>
      <name val="Calibri"/>
      <family val="2"/>
      <charset val="238"/>
    </font>
    <font>
      <sz val="12"/>
      <name val="Calibri"/>
      <family val="2"/>
      <charset val="238"/>
    </font>
    <font>
      <b/>
      <u/>
      <sz val="12"/>
      <name val="Calibri"/>
      <family val="2"/>
      <charset val="238"/>
      <scheme val="minor"/>
    </font>
    <font>
      <b/>
      <sz val="14"/>
      <name val="Calibri"/>
      <family val="2"/>
      <charset val="238"/>
      <scheme val="minor"/>
    </font>
    <font>
      <sz val="16"/>
      <color theme="1"/>
      <name val="Calibri"/>
      <family val="2"/>
      <charset val="238"/>
      <scheme val="minor"/>
    </font>
    <font>
      <b/>
      <sz val="14"/>
      <name val="Calibri"/>
      <family val="2"/>
      <charset val="238"/>
    </font>
    <font>
      <b/>
      <sz val="16"/>
      <name val="Arial"/>
      <family val="2"/>
      <charset val="238"/>
    </font>
    <font>
      <u/>
      <sz val="12"/>
      <name val="Calibri"/>
      <family val="2"/>
      <charset val="238"/>
      <scheme val="minor"/>
    </font>
  </fonts>
  <fills count="9">
    <fill>
      <patternFill patternType="none"/>
    </fill>
    <fill>
      <patternFill patternType="gray125"/>
    </fill>
    <fill>
      <patternFill patternType="solid">
        <fgColor theme="0" tint="-0.14999847407452621"/>
        <bgColor indexed="64"/>
      </patternFill>
    </fill>
    <fill>
      <patternFill patternType="solid">
        <fgColor theme="9" tint="0.59999389629810485"/>
        <bgColor indexed="64"/>
      </patternFill>
    </fill>
    <fill>
      <patternFill patternType="solid">
        <fgColor theme="0"/>
        <bgColor indexed="64"/>
      </patternFill>
    </fill>
    <fill>
      <patternFill patternType="solid">
        <fgColor theme="7" tint="0.79998168889431442"/>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7" tint="0.59999389629810485"/>
        <bgColor indexed="64"/>
      </patternFill>
    </fill>
  </fills>
  <borders count="33">
    <border>
      <left/>
      <right/>
      <top/>
      <bottom/>
      <diagonal/>
    </border>
    <border>
      <left/>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medium">
        <color indexed="64"/>
      </right>
      <top style="medium">
        <color indexed="64"/>
      </top>
      <bottom/>
      <diagonal/>
    </border>
    <border>
      <left/>
      <right style="medium">
        <color indexed="64"/>
      </right>
      <top/>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right/>
      <top/>
      <bottom style="medium">
        <color indexed="64"/>
      </bottom>
      <diagonal/>
    </border>
    <border>
      <left style="medium">
        <color indexed="64"/>
      </left>
      <right style="thin">
        <color indexed="64"/>
      </right>
      <top style="thin">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196">
    <xf numFmtId="0" fontId="0" fillId="0" borderId="0" xfId="0"/>
    <xf numFmtId="0" fontId="0" fillId="4" borderId="0" xfId="0" applyFill="1"/>
    <xf numFmtId="0" fontId="3" fillId="0" borderId="0" xfId="0" applyFont="1" applyFill="1" applyBorder="1" applyAlignment="1">
      <alignment wrapText="1"/>
    </xf>
    <xf numFmtId="0" fontId="4" fillId="4" borderId="0" xfId="0" applyFont="1" applyFill="1"/>
    <xf numFmtId="0" fontId="0" fillId="4" borderId="0" xfId="0" applyFill="1" applyBorder="1"/>
    <xf numFmtId="0" fontId="5" fillId="4" borderId="0" xfId="0" applyFont="1" applyFill="1" applyBorder="1"/>
    <xf numFmtId="0" fontId="6" fillId="6" borderId="6" xfId="0" applyFont="1" applyFill="1" applyBorder="1" applyAlignment="1">
      <alignment horizontal="center" vertical="center"/>
    </xf>
    <xf numFmtId="2" fontId="7" fillId="6" borderId="8" xfId="0" applyNumberFormat="1" applyFont="1" applyFill="1" applyBorder="1" applyAlignment="1">
      <alignment vertical="center" wrapText="1"/>
    </xf>
    <xf numFmtId="0" fontId="0" fillId="4" borderId="4" xfId="0" applyFill="1" applyBorder="1"/>
    <xf numFmtId="0" fontId="5" fillId="4" borderId="0" xfId="0" applyFont="1" applyFill="1"/>
    <xf numFmtId="4" fontId="5" fillId="4" borderId="0" xfId="0" applyNumberFormat="1" applyFont="1" applyFill="1"/>
    <xf numFmtId="0" fontId="8" fillId="4" borderId="0" xfId="0" applyFont="1" applyFill="1"/>
    <xf numFmtId="0" fontId="9" fillId="0" borderId="0" xfId="0" applyFont="1" applyAlignment="1">
      <alignment vertical="top" wrapText="1"/>
    </xf>
    <xf numFmtId="4" fontId="9" fillId="0" borderId="0" xfId="0" applyNumberFormat="1" applyFont="1" applyAlignment="1">
      <alignment vertical="top" wrapText="1"/>
    </xf>
    <xf numFmtId="0" fontId="10" fillId="0" borderId="0" xfId="0" applyFont="1"/>
    <xf numFmtId="0" fontId="11" fillId="0" borderId="0" xfId="0" applyFont="1"/>
    <xf numFmtId="0" fontId="9" fillId="0" borderId="0" xfId="0" applyFont="1"/>
    <xf numFmtId="0" fontId="12" fillId="3" borderId="0" xfId="0" applyFont="1" applyFill="1" applyBorder="1" applyAlignment="1">
      <alignment vertical="top"/>
    </xf>
    <xf numFmtId="0" fontId="12" fillId="3" borderId="0" xfId="0" applyFont="1" applyFill="1" applyBorder="1" applyAlignment="1">
      <alignment vertical="top" wrapText="1"/>
    </xf>
    <xf numFmtId="4" fontId="11" fillId="3" borderId="0" xfId="0" applyNumberFormat="1" applyFont="1" applyFill="1" applyBorder="1" applyAlignment="1">
      <alignment vertical="top"/>
    </xf>
    <xf numFmtId="4" fontId="9" fillId="3" borderId="0" xfId="0" applyNumberFormat="1" applyFont="1" applyFill="1" applyAlignment="1">
      <alignment vertical="top" wrapText="1"/>
    </xf>
    <xf numFmtId="0" fontId="9" fillId="3" borderId="0" xfId="0" applyFont="1" applyFill="1" applyAlignment="1">
      <alignment vertical="top" wrapText="1"/>
    </xf>
    <xf numFmtId="0" fontId="11" fillId="2" borderId="0" xfId="0" applyFont="1" applyFill="1" applyBorder="1" applyAlignment="1">
      <alignment vertical="top"/>
    </xf>
    <xf numFmtId="0" fontId="11" fillId="2" borderId="0" xfId="0" applyFont="1" applyFill="1" applyBorder="1" applyAlignment="1">
      <alignment vertical="top" wrapText="1"/>
    </xf>
    <xf numFmtId="0" fontId="9" fillId="0" borderId="0" xfId="0" applyFont="1" applyBorder="1" applyAlignment="1">
      <alignment vertical="top"/>
    </xf>
    <xf numFmtId="0" fontId="9" fillId="0" borderId="0" xfId="0" applyFont="1" applyBorder="1" applyAlignment="1">
      <alignment vertical="top" wrapText="1"/>
    </xf>
    <xf numFmtId="4" fontId="9" fillId="0" borderId="0" xfId="0" applyNumberFormat="1" applyFont="1" applyBorder="1" applyAlignment="1">
      <alignment vertical="top"/>
    </xf>
    <xf numFmtId="43" fontId="9" fillId="0" borderId="0" xfId="1" applyFont="1" applyAlignment="1">
      <alignment horizontal="right" vertical="top" wrapText="1"/>
    </xf>
    <xf numFmtId="0" fontId="11" fillId="0" borderId="0" xfId="0" applyFont="1" applyFill="1" applyBorder="1" applyAlignment="1">
      <alignment vertical="top" wrapText="1"/>
    </xf>
    <xf numFmtId="4" fontId="11" fillId="0" borderId="0" xfId="0" applyNumberFormat="1" applyFont="1" applyFill="1" applyBorder="1" applyAlignment="1">
      <alignment vertical="top"/>
    </xf>
    <xf numFmtId="0" fontId="9" fillId="0" borderId="0" xfId="0" applyFont="1" applyAlignment="1">
      <alignment vertical="center" wrapText="1"/>
    </xf>
    <xf numFmtId="0" fontId="9" fillId="0" borderId="0" xfId="0" applyFont="1" applyAlignment="1">
      <alignment wrapText="1"/>
    </xf>
    <xf numFmtId="0" fontId="2" fillId="0" borderId="0" xfId="0" applyFont="1" applyFill="1" applyBorder="1" applyAlignment="1">
      <alignment vertical="top" wrapText="1"/>
    </xf>
    <xf numFmtId="0" fontId="14" fillId="0" borderId="0" xfId="0" applyFont="1" applyFill="1" applyBorder="1" applyAlignment="1">
      <alignment vertical="top"/>
    </xf>
    <xf numFmtId="49" fontId="11" fillId="0" borderId="10" xfId="0" applyNumberFormat="1" applyFont="1" applyFill="1" applyBorder="1" applyAlignment="1">
      <alignment horizontal="center"/>
    </xf>
    <xf numFmtId="0" fontId="15" fillId="0" borderId="9" xfId="0" applyFont="1" applyFill="1" applyBorder="1" applyAlignment="1">
      <alignment horizontal="center" vertical="top"/>
    </xf>
    <xf numFmtId="49" fontId="11" fillId="0" borderId="10" xfId="0" applyNumberFormat="1" applyFont="1" applyFill="1" applyBorder="1" applyAlignment="1">
      <alignment horizontal="center" vertical="top"/>
    </xf>
    <xf numFmtId="0" fontId="11" fillId="0" borderId="10" xfId="0" applyFont="1" applyFill="1" applyBorder="1" applyAlignment="1">
      <alignment horizontal="center" vertical="top"/>
    </xf>
    <xf numFmtId="164" fontId="11" fillId="0" borderId="10" xfId="0" applyNumberFormat="1" applyFont="1" applyFill="1" applyBorder="1" applyAlignment="1">
      <alignment horizontal="center" vertical="top" wrapText="1"/>
    </xf>
    <xf numFmtId="164" fontId="11" fillId="0" borderId="11" xfId="0" applyNumberFormat="1" applyFont="1" applyFill="1" applyBorder="1" applyAlignment="1">
      <alignment horizontal="center" vertical="top"/>
    </xf>
    <xf numFmtId="0" fontId="10" fillId="0" borderId="0" xfId="0" applyFont="1" applyAlignment="1">
      <alignment vertical="top"/>
    </xf>
    <xf numFmtId="0" fontId="11" fillId="0" borderId="0" xfId="0" applyFont="1" applyFill="1" applyBorder="1" applyAlignment="1">
      <alignment vertical="top"/>
    </xf>
    <xf numFmtId="4" fontId="9" fillId="0" borderId="0" xfId="0" applyNumberFormat="1" applyFont="1" applyFill="1" applyAlignment="1">
      <alignment vertical="top" wrapText="1"/>
    </xf>
    <xf numFmtId="0" fontId="9" fillId="0" borderId="0" xfId="0" applyFont="1" applyFill="1" applyAlignment="1">
      <alignment vertical="top" wrapText="1"/>
    </xf>
    <xf numFmtId="0" fontId="10" fillId="0" borderId="0" xfId="0" applyFont="1" applyFill="1"/>
    <xf numFmtId="0" fontId="17" fillId="0" borderId="0" xfId="0" applyFont="1"/>
    <xf numFmtId="0" fontId="9" fillId="0" borderId="0" xfId="0" applyFont="1" applyAlignment="1">
      <alignment horizontal="center"/>
    </xf>
    <xf numFmtId="0" fontId="10" fillId="0" borderId="0" xfId="0" applyFont="1" applyAlignment="1">
      <alignment horizontal="center"/>
    </xf>
    <xf numFmtId="0" fontId="9" fillId="0" borderId="0" xfId="0" applyFont="1" applyAlignment="1">
      <alignment horizontal="center" vertical="top" wrapText="1"/>
    </xf>
    <xf numFmtId="0" fontId="11" fillId="3" borderId="0" xfId="0" applyFont="1" applyFill="1" applyBorder="1" applyAlignment="1">
      <alignment horizontal="center" vertical="top"/>
    </xf>
    <xf numFmtId="0" fontId="11" fillId="0" borderId="0" xfId="0" applyFont="1" applyFill="1" applyBorder="1" applyAlignment="1">
      <alignment horizontal="center" vertical="top"/>
    </xf>
    <xf numFmtId="0" fontId="9" fillId="0" borderId="0" xfId="0" applyFont="1" applyBorder="1" applyAlignment="1">
      <alignment horizontal="center" vertical="top"/>
    </xf>
    <xf numFmtId="0" fontId="11" fillId="0" borderId="10" xfId="0" applyFont="1" applyFill="1" applyBorder="1" applyAlignment="1">
      <alignment horizontal="center" vertical="top" wrapText="1"/>
    </xf>
    <xf numFmtId="0" fontId="9" fillId="0" borderId="0" xfId="0" applyFont="1" applyBorder="1" applyAlignment="1">
      <alignment horizontal="center"/>
    </xf>
    <xf numFmtId="4" fontId="9" fillId="0" borderId="0" xfId="0" applyNumberFormat="1" applyFont="1" applyBorder="1" applyAlignment="1"/>
    <xf numFmtId="4" fontId="9" fillId="0" borderId="0" xfId="0" applyNumberFormat="1" applyFont="1" applyAlignment="1">
      <alignment wrapText="1"/>
    </xf>
    <xf numFmtId="43" fontId="9" fillId="0" borderId="0" xfId="1" applyFont="1" applyAlignment="1">
      <alignment horizontal="right" wrapText="1"/>
    </xf>
    <xf numFmtId="0" fontId="11" fillId="2" borderId="0" xfId="0" applyFont="1" applyFill="1" applyBorder="1" applyAlignment="1">
      <alignment horizontal="center"/>
    </xf>
    <xf numFmtId="4" fontId="11" fillId="2" borderId="0" xfId="0" applyNumberFormat="1" applyFont="1" applyFill="1" applyBorder="1" applyAlignment="1"/>
    <xf numFmtId="4" fontId="9" fillId="2" borderId="0" xfId="0" applyNumberFormat="1" applyFont="1" applyFill="1" applyAlignment="1">
      <alignment wrapText="1"/>
    </xf>
    <xf numFmtId="0" fontId="9" fillId="2" borderId="0" xfId="0" applyFont="1" applyFill="1" applyAlignment="1">
      <alignment wrapText="1"/>
    </xf>
    <xf numFmtId="43" fontId="9" fillId="0" borderId="2" xfId="1" applyFont="1" applyBorder="1" applyAlignment="1">
      <alignment horizontal="right" wrapText="1"/>
    </xf>
    <xf numFmtId="0" fontId="11" fillId="0" borderId="0" xfId="0" applyFont="1" applyFill="1" applyBorder="1" applyAlignment="1">
      <alignment horizontal="center"/>
    </xf>
    <xf numFmtId="4" fontId="11" fillId="0" borderId="0" xfId="0" applyNumberFormat="1" applyFont="1" applyFill="1" applyBorder="1" applyAlignment="1"/>
    <xf numFmtId="4" fontId="11" fillId="0" borderId="0" xfId="0" applyNumberFormat="1" applyFont="1" applyFill="1" applyAlignment="1">
      <alignment wrapText="1"/>
    </xf>
    <xf numFmtId="43" fontId="11" fillId="0" borderId="0" xfId="1" applyFont="1" applyFill="1" applyAlignment="1">
      <alignment horizontal="right" wrapText="1"/>
    </xf>
    <xf numFmtId="43" fontId="9" fillId="0" borderId="0" xfId="1" applyFont="1" applyBorder="1" applyAlignment="1">
      <alignment horizontal="right" wrapText="1"/>
    </xf>
    <xf numFmtId="0" fontId="11" fillId="3" borderId="0" xfId="0" applyFont="1" applyFill="1" applyBorder="1" applyAlignment="1">
      <alignment horizontal="center"/>
    </xf>
    <xf numFmtId="4" fontId="11" fillId="3" borderId="0" xfId="0" applyNumberFormat="1" applyFont="1" applyFill="1" applyBorder="1" applyAlignment="1"/>
    <xf numFmtId="4" fontId="9" fillId="3" borderId="0" xfId="0" applyNumberFormat="1" applyFont="1" applyFill="1" applyAlignment="1">
      <alignment wrapText="1"/>
    </xf>
    <xf numFmtId="0" fontId="9" fillId="3" borderId="0" xfId="0" applyFont="1" applyFill="1" applyAlignment="1">
      <alignment wrapText="1"/>
    </xf>
    <xf numFmtId="0" fontId="11" fillId="2" borderId="7" xfId="0" applyFont="1" applyFill="1" applyBorder="1" applyAlignment="1">
      <alignment vertical="top" wrapText="1"/>
    </xf>
    <xf numFmtId="0" fontId="11" fillId="2" borderId="1" xfId="0" applyFont="1" applyFill="1" applyBorder="1" applyAlignment="1">
      <alignment horizontal="center"/>
    </xf>
    <xf numFmtId="4" fontId="11" fillId="2" borderId="1" xfId="0" applyNumberFormat="1" applyFont="1" applyFill="1" applyBorder="1" applyAlignment="1"/>
    <xf numFmtId="4" fontId="9" fillId="0" borderId="0" xfId="0" applyNumberFormat="1" applyFont="1" applyFill="1" applyAlignment="1">
      <alignment wrapText="1"/>
    </xf>
    <xf numFmtId="0" fontId="9" fillId="0" borderId="0" xfId="0" applyFont="1" applyFill="1" applyAlignment="1">
      <alignment wrapText="1"/>
    </xf>
    <xf numFmtId="0" fontId="2" fillId="2" borderId="7" xfId="0" applyFont="1" applyFill="1" applyBorder="1" applyAlignment="1">
      <alignment vertical="top"/>
    </xf>
    <xf numFmtId="0" fontId="2" fillId="2" borderId="1" xfId="0" applyFont="1" applyFill="1" applyBorder="1" applyAlignment="1">
      <alignment vertical="top" wrapText="1"/>
    </xf>
    <xf numFmtId="0" fontId="2" fillId="2" borderId="1" xfId="0" applyFont="1" applyFill="1" applyBorder="1" applyAlignment="1">
      <alignment horizontal="center" vertical="top"/>
    </xf>
    <xf numFmtId="4" fontId="2" fillId="2" borderId="1" xfId="0" applyNumberFormat="1" applyFont="1" applyFill="1" applyBorder="1" applyAlignment="1">
      <alignment vertical="top"/>
    </xf>
    <xf numFmtId="4" fontId="3" fillId="2" borderId="1" xfId="0" applyNumberFormat="1" applyFont="1" applyFill="1" applyBorder="1" applyAlignment="1">
      <alignment vertical="top" wrapText="1"/>
    </xf>
    <xf numFmtId="0" fontId="3" fillId="2" borderId="13" xfId="0" applyFont="1" applyFill="1" applyBorder="1" applyAlignment="1">
      <alignment vertical="top" wrapText="1"/>
    </xf>
    <xf numFmtId="0" fontId="11" fillId="2" borderId="7" xfId="0" applyFont="1" applyFill="1" applyBorder="1" applyAlignment="1">
      <alignment vertical="top"/>
    </xf>
    <xf numFmtId="0" fontId="11" fillId="2" borderId="1" xfId="0" applyFont="1" applyFill="1" applyBorder="1" applyAlignment="1">
      <alignment vertical="top" wrapText="1"/>
    </xf>
    <xf numFmtId="0" fontId="11" fillId="2" borderId="1" xfId="0" applyFont="1" applyFill="1" applyBorder="1" applyAlignment="1">
      <alignment horizontal="center" vertical="top"/>
    </xf>
    <xf numFmtId="4" fontId="11" fillId="2" borderId="1" xfId="0" applyNumberFormat="1" applyFont="1" applyFill="1" applyBorder="1" applyAlignment="1">
      <alignment vertical="top"/>
    </xf>
    <xf numFmtId="4" fontId="9" fillId="2" borderId="1" xfId="0" applyNumberFormat="1" applyFont="1" applyFill="1" applyBorder="1" applyAlignment="1">
      <alignment vertical="top" wrapText="1"/>
    </xf>
    <xf numFmtId="0" fontId="9" fillId="2" borderId="13" xfId="0" applyFont="1" applyFill="1" applyBorder="1" applyAlignment="1">
      <alignment vertical="top" wrapText="1"/>
    </xf>
    <xf numFmtId="4" fontId="9" fillId="2" borderId="1" xfId="0" applyNumberFormat="1" applyFont="1" applyFill="1" applyBorder="1" applyAlignment="1">
      <alignment wrapText="1"/>
    </xf>
    <xf numFmtId="0" fontId="9" fillId="2" borderId="13" xfId="0" applyFont="1" applyFill="1" applyBorder="1" applyAlignment="1">
      <alignment wrapText="1"/>
    </xf>
    <xf numFmtId="0" fontId="2" fillId="2" borderId="1" xfId="0" applyFont="1" applyFill="1" applyBorder="1" applyAlignment="1">
      <alignment horizontal="center"/>
    </xf>
    <xf numFmtId="4" fontId="2" fillId="2" borderId="1" xfId="0" applyNumberFormat="1" applyFont="1" applyFill="1" applyBorder="1" applyAlignment="1"/>
    <xf numFmtId="4" fontId="3" fillId="2" borderId="1" xfId="0" applyNumberFormat="1" applyFont="1" applyFill="1" applyBorder="1" applyAlignment="1">
      <alignment wrapText="1"/>
    </xf>
    <xf numFmtId="0" fontId="3" fillId="2" borderId="13" xfId="0" applyFont="1" applyFill="1" applyBorder="1" applyAlignment="1">
      <alignment wrapText="1"/>
    </xf>
    <xf numFmtId="0" fontId="2" fillId="0" borderId="0" xfId="0" applyFont="1" applyFill="1" applyBorder="1" applyAlignment="1">
      <alignment vertical="top"/>
    </xf>
    <xf numFmtId="0" fontId="2" fillId="0" borderId="0" xfId="0" applyFont="1" applyFill="1" applyBorder="1" applyAlignment="1">
      <alignment horizontal="center"/>
    </xf>
    <xf numFmtId="4" fontId="2" fillId="0" borderId="0" xfId="0" applyNumberFormat="1" applyFont="1" applyFill="1" applyBorder="1" applyAlignment="1"/>
    <xf numFmtId="4" fontId="3" fillId="0" borderId="0" xfId="0" applyNumberFormat="1" applyFont="1" applyFill="1" applyBorder="1" applyAlignment="1">
      <alignment wrapText="1"/>
    </xf>
    <xf numFmtId="0" fontId="11" fillId="5" borderId="7" xfId="0" applyFont="1" applyFill="1" applyBorder="1" applyAlignment="1">
      <alignment vertical="top" wrapText="1"/>
    </xf>
    <xf numFmtId="0" fontId="11" fillId="5" borderId="1" xfId="0" applyFont="1" applyFill="1" applyBorder="1" applyAlignment="1">
      <alignment horizontal="center"/>
    </xf>
    <xf numFmtId="4" fontId="11" fillId="5" borderId="1" xfId="0" applyNumberFormat="1" applyFont="1" applyFill="1" applyBorder="1" applyAlignment="1"/>
    <xf numFmtId="4" fontId="11" fillId="5" borderId="1" xfId="0" applyNumberFormat="1" applyFont="1" applyFill="1" applyBorder="1" applyAlignment="1">
      <alignment wrapText="1"/>
    </xf>
    <xf numFmtId="43" fontId="11" fillId="5" borderId="13" xfId="1" applyFont="1" applyFill="1" applyBorder="1" applyAlignment="1">
      <alignment horizontal="right" wrapText="1"/>
    </xf>
    <xf numFmtId="4" fontId="2" fillId="3" borderId="7" xfId="0" applyNumberFormat="1" applyFont="1" applyFill="1" applyBorder="1" applyAlignment="1">
      <alignment wrapText="1"/>
    </xf>
    <xf numFmtId="43" fontId="2" fillId="3" borderId="13" xfId="1" applyFont="1" applyFill="1" applyBorder="1" applyAlignment="1">
      <alignment horizontal="right" wrapText="1"/>
    </xf>
    <xf numFmtId="0" fontId="9" fillId="0" borderId="0" xfId="0" applyFont="1" applyAlignment="1"/>
    <xf numFmtId="0" fontId="10" fillId="0" borderId="0" xfId="0" applyFont="1" applyAlignment="1"/>
    <xf numFmtId="0" fontId="12" fillId="3" borderId="0" xfId="0" applyFont="1" applyFill="1" applyBorder="1" applyAlignment="1">
      <alignment wrapText="1"/>
    </xf>
    <xf numFmtId="0" fontId="2" fillId="2" borderId="1" xfId="0" applyFont="1" applyFill="1" applyBorder="1" applyAlignment="1">
      <alignment wrapText="1"/>
    </xf>
    <xf numFmtId="0" fontId="11" fillId="0" borderId="0" xfId="0" applyFont="1" applyFill="1" applyBorder="1" applyAlignment="1">
      <alignment wrapText="1"/>
    </xf>
    <xf numFmtId="0" fontId="11" fillId="2" borderId="1" xfId="0" applyFont="1" applyFill="1" applyBorder="1" applyAlignment="1">
      <alignment wrapText="1"/>
    </xf>
    <xf numFmtId="0" fontId="9" fillId="0" borderId="0" xfId="0" applyFont="1" applyBorder="1" applyAlignment="1">
      <alignment wrapText="1"/>
    </xf>
    <xf numFmtId="0" fontId="11" fillId="2" borderId="0" xfId="0" applyFont="1" applyFill="1" applyBorder="1" applyAlignment="1">
      <alignment wrapText="1"/>
    </xf>
    <xf numFmtId="0" fontId="11" fillId="5" borderId="7" xfId="0" applyFont="1" applyFill="1" applyBorder="1" applyAlignment="1">
      <alignment wrapText="1"/>
    </xf>
    <xf numFmtId="0" fontId="2" fillId="0" borderId="0" xfId="0" applyFont="1" applyFill="1" applyBorder="1" applyAlignment="1">
      <alignment wrapText="1"/>
    </xf>
    <xf numFmtId="0" fontId="9" fillId="0" borderId="0" xfId="0" applyFont="1" applyBorder="1" applyAlignment="1"/>
    <xf numFmtId="4" fontId="9" fillId="0" borderId="0" xfId="0" applyNumberFormat="1" applyFont="1" applyFill="1" applyBorder="1" applyAlignment="1">
      <alignment wrapText="1"/>
    </xf>
    <xf numFmtId="0" fontId="9" fillId="0" borderId="0" xfId="0" applyFont="1" applyFill="1" applyBorder="1" applyAlignment="1">
      <alignment wrapText="1"/>
    </xf>
    <xf numFmtId="0" fontId="9" fillId="0" borderId="0" xfId="0" applyFont="1" applyFill="1" applyBorder="1" applyAlignment="1">
      <alignment vertical="top"/>
    </xf>
    <xf numFmtId="0" fontId="9" fillId="0" borderId="0" xfId="0" applyFont="1" applyFill="1" applyBorder="1" applyAlignment="1">
      <alignment horizontal="center"/>
    </xf>
    <xf numFmtId="4" fontId="9" fillId="0" borderId="0" xfId="0" applyNumberFormat="1" applyFont="1" applyFill="1" applyBorder="1" applyAlignment="1"/>
    <xf numFmtId="0" fontId="6" fillId="0" borderId="3" xfId="0" applyFont="1" applyFill="1" applyBorder="1" applyAlignment="1">
      <alignment horizontal="center" vertical="center"/>
    </xf>
    <xf numFmtId="2" fontId="5" fillId="0" borderId="4" xfId="0" applyNumberFormat="1" applyFont="1" applyFill="1" applyBorder="1" applyAlignment="1">
      <alignment vertical="center" wrapText="1"/>
    </xf>
    <xf numFmtId="0" fontId="6" fillId="0" borderId="5" xfId="0" applyFont="1" applyFill="1" applyBorder="1" applyAlignment="1">
      <alignment horizontal="center" vertical="center"/>
    </xf>
    <xf numFmtId="2" fontId="5" fillId="0" borderId="0" xfId="0" applyNumberFormat="1" applyFont="1" applyFill="1" applyBorder="1" applyAlignment="1">
      <alignment vertical="center" wrapText="1"/>
    </xf>
    <xf numFmtId="2" fontId="5" fillId="0" borderId="14" xfId="0" applyNumberFormat="1" applyFont="1" applyFill="1" applyBorder="1" applyAlignment="1">
      <alignment vertical="center" wrapText="1"/>
    </xf>
    <xf numFmtId="164" fontId="5" fillId="0" borderId="15" xfId="0" applyNumberFormat="1" applyFont="1" applyFill="1" applyBorder="1" applyAlignment="1">
      <alignment vertical="center"/>
    </xf>
    <xf numFmtId="2" fontId="5" fillId="0" borderId="16" xfId="0" applyNumberFormat="1" applyFont="1" applyFill="1" applyBorder="1" applyAlignment="1">
      <alignment vertical="center" wrapText="1"/>
    </xf>
    <xf numFmtId="0" fontId="0" fillId="0" borderId="0" xfId="0" applyFill="1" applyBorder="1"/>
    <xf numFmtId="0" fontId="4" fillId="4" borderId="0" xfId="0" applyFont="1" applyFill="1" applyAlignment="1">
      <alignment horizontal="left" wrapText="1"/>
    </xf>
    <xf numFmtId="164" fontId="7" fillId="4" borderId="18" xfId="0" applyNumberFormat="1" applyFont="1" applyFill="1" applyBorder="1" applyAlignment="1">
      <alignment vertical="center"/>
    </xf>
    <xf numFmtId="164" fontId="7" fillId="6" borderId="19" xfId="0" applyNumberFormat="1" applyFont="1" applyFill="1" applyBorder="1" applyAlignment="1">
      <alignment vertical="center"/>
    </xf>
    <xf numFmtId="2" fontId="7" fillId="6" borderId="19" xfId="0" applyNumberFormat="1" applyFont="1" applyFill="1" applyBorder="1" applyAlignment="1">
      <alignment vertical="center" wrapText="1"/>
    </xf>
    <xf numFmtId="2" fontId="5" fillId="0" borderId="17" xfId="0" applyNumberFormat="1" applyFont="1" applyFill="1" applyBorder="1" applyAlignment="1">
      <alignment vertical="center" wrapText="1"/>
    </xf>
    <xf numFmtId="2" fontId="5" fillId="0" borderId="18" xfId="0" applyNumberFormat="1" applyFont="1" applyFill="1" applyBorder="1" applyAlignment="1">
      <alignment vertical="center" wrapText="1"/>
    </xf>
    <xf numFmtId="2" fontId="5" fillId="0" borderId="20" xfId="0" applyNumberFormat="1" applyFont="1" applyFill="1" applyBorder="1" applyAlignment="1">
      <alignment vertical="center" wrapText="1"/>
    </xf>
    <xf numFmtId="0" fontId="9" fillId="3" borderId="0" xfId="0" applyFont="1" applyFill="1" applyBorder="1" applyAlignment="1">
      <alignment vertical="top"/>
    </xf>
    <xf numFmtId="0" fontId="11" fillId="3" borderId="0" xfId="0" applyFont="1" applyFill="1" applyAlignment="1">
      <alignment vertical="top" wrapText="1"/>
    </xf>
    <xf numFmtId="0" fontId="9" fillId="3" borderId="0" xfId="0" applyFont="1" applyFill="1" applyBorder="1" applyAlignment="1">
      <alignment horizontal="center"/>
    </xf>
    <xf numFmtId="4" fontId="9" fillId="3" borderId="0" xfId="0" applyNumberFormat="1" applyFont="1" applyFill="1" applyBorder="1" applyAlignment="1"/>
    <xf numFmtId="43" fontId="9" fillId="3" borderId="0" xfId="1" applyFont="1" applyFill="1" applyAlignment="1">
      <alignment horizontal="right" wrapText="1"/>
    </xf>
    <xf numFmtId="0" fontId="11" fillId="3" borderId="0" xfId="0" applyFont="1" applyFill="1" applyBorder="1" applyAlignment="1">
      <alignment vertical="top"/>
    </xf>
    <xf numFmtId="0" fontId="11" fillId="3" borderId="0" xfId="0" applyFont="1" applyFill="1" applyBorder="1" applyAlignment="1">
      <alignment vertical="top" wrapText="1"/>
    </xf>
    <xf numFmtId="4" fontId="9" fillId="3" borderId="0" xfId="0" applyNumberFormat="1" applyFont="1" applyFill="1" applyBorder="1" applyAlignment="1">
      <alignment wrapText="1"/>
    </xf>
    <xf numFmtId="0" fontId="9" fillId="3" borderId="0" xfId="0" applyFont="1" applyFill="1" applyBorder="1" applyAlignment="1">
      <alignment wrapText="1"/>
    </xf>
    <xf numFmtId="0" fontId="11" fillId="2" borderId="1" xfId="0" applyFont="1" applyFill="1" applyBorder="1" applyAlignment="1">
      <alignment vertical="top"/>
    </xf>
    <xf numFmtId="0" fontId="10" fillId="0" borderId="0" xfId="0" applyFont="1" applyBorder="1"/>
    <xf numFmtId="43" fontId="10" fillId="0" borderId="0" xfId="0" applyNumberFormat="1" applyFont="1"/>
    <xf numFmtId="0" fontId="6" fillId="0" borderId="21" xfId="0" applyFont="1" applyFill="1" applyBorder="1" applyAlignment="1">
      <alignment horizontal="center" vertical="center"/>
    </xf>
    <xf numFmtId="2" fontId="7" fillId="0" borderId="21" xfId="0" applyNumberFormat="1" applyFont="1" applyFill="1" applyBorder="1" applyAlignment="1">
      <alignment vertical="center" wrapText="1"/>
    </xf>
    <xf numFmtId="164" fontId="7" fillId="0" borderId="21" xfId="0" applyNumberFormat="1" applyFont="1" applyFill="1" applyBorder="1" applyAlignment="1">
      <alignment vertical="center"/>
    </xf>
    <xf numFmtId="0" fontId="6" fillId="6" borderId="22" xfId="0" applyFont="1" applyFill="1" applyBorder="1" applyAlignment="1">
      <alignment horizontal="center" vertical="center"/>
    </xf>
    <xf numFmtId="0" fontId="14" fillId="0" borderId="0" xfId="0" applyFont="1" applyFill="1" applyBorder="1" applyAlignment="1"/>
    <xf numFmtId="0" fontId="6" fillId="2" borderId="24" xfId="0" applyFont="1" applyFill="1" applyBorder="1" applyAlignment="1">
      <alignment horizontal="center" vertical="center"/>
    </xf>
    <xf numFmtId="2" fontId="7" fillId="2" borderId="8" xfId="0" applyNumberFormat="1" applyFont="1" applyFill="1" applyBorder="1" applyAlignment="1">
      <alignment vertical="center" wrapText="1"/>
    </xf>
    <xf numFmtId="2" fontId="7" fillId="2" borderId="19" xfId="0" applyNumberFormat="1" applyFont="1" applyFill="1" applyBorder="1" applyAlignment="1">
      <alignment vertical="center" wrapText="1"/>
    </xf>
    <xf numFmtId="164" fontId="7" fillId="2" borderId="19" xfId="0" applyNumberFormat="1" applyFont="1" applyFill="1" applyBorder="1" applyAlignment="1">
      <alignment vertical="center"/>
    </xf>
    <xf numFmtId="0" fontId="5" fillId="2" borderId="9" xfId="0" applyFont="1" applyFill="1" applyBorder="1" applyAlignment="1">
      <alignment horizontal="center"/>
    </xf>
    <xf numFmtId="164" fontId="5" fillId="0" borderId="5" xfId="0" applyNumberFormat="1" applyFont="1" applyFill="1" applyBorder="1" applyAlignment="1">
      <alignment vertical="center"/>
    </xf>
    <xf numFmtId="164" fontId="5" fillId="0" borderId="6" xfId="0" applyNumberFormat="1" applyFont="1" applyFill="1" applyBorder="1" applyAlignment="1">
      <alignment vertical="center"/>
    </xf>
    <xf numFmtId="164" fontId="7" fillId="6" borderId="22" xfId="0" applyNumberFormat="1" applyFont="1" applyFill="1" applyBorder="1" applyAlignment="1">
      <alignment vertical="center"/>
    </xf>
    <xf numFmtId="164" fontId="7" fillId="6" borderId="6" xfId="0" applyNumberFormat="1" applyFont="1" applyFill="1" applyBorder="1" applyAlignment="1">
      <alignment vertical="center"/>
    </xf>
    <xf numFmtId="164" fontId="7" fillId="4" borderId="5" xfId="0" applyNumberFormat="1" applyFont="1" applyFill="1" applyBorder="1" applyAlignment="1">
      <alignment vertical="center"/>
    </xf>
    <xf numFmtId="164" fontId="7" fillId="2" borderId="22" xfId="0" applyNumberFormat="1" applyFont="1" applyFill="1" applyBorder="1" applyAlignment="1">
      <alignment vertical="center"/>
    </xf>
    <xf numFmtId="0" fontId="5" fillId="2" borderId="10" xfId="0" applyFont="1" applyFill="1" applyBorder="1" applyAlignment="1">
      <alignment horizontal="center"/>
    </xf>
    <xf numFmtId="164" fontId="5" fillId="0" borderId="25" xfId="0" applyNumberFormat="1" applyFont="1" applyFill="1" applyBorder="1" applyAlignment="1">
      <alignment vertical="center"/>
    </xf>
    <xf numFmtId="164" fontId="7" fillId="6" borderId="26" xfId="0" applyNumberFormat="1" applyFont="1" applyFill="1" applyBorder="1" applyAlignment="1">
      <alignment vertical="center"/>
    </xf>
    <xf numFmtId="164" fontId="5" fillId="7" borderId="27" xfId="0" applyNumberFormat="1" applyFont="1" applyFill="1" applyBorder="1" applyAlignment="1">
      <alignment vertical="center"/>
    </xf>
    <xf numFmtId="164" fontId="7" fillId="6" borderId="15" xfId="0" applyNumberFormat="1" applyFont="1" applyFill="1" applyBorder="1" applyAlignment="1">
      <alignment vertical="center"/>
    </xf>
    <xf numFmtId="164" fontId="7" fillId="4" borderId="25" xfId="0" applyNumberFormat="1" applyFont="1" applyFill="1" applyBorder="1" applyAlignment="1">
      <alignment vertical="center"/>
    </xf>
    <xf numFmtId="164" fontId="7" fillId="2" borderId="26" xfId="0" applyNumberFormat="1" applyFont="1" applyFill="1" applyBorder="1" applyAlignment="1">
      <alignment vertical="center"/>
    </xf>
    <xf numFmtId="164" fontId="7" fillId="0" borderId="28" xfId="0" applyNumberFormat="1" applyFont="1" applyFill="1" applyBorder="1" applyAlignment="1">
      <alignment vertical="center"/>
    </xf>
    <xf numFmtId="9" fontId="6" fillId="7" borderId="18" xfId="2" applyFont="1" applyFill="1" applyBorder="1" applyAlignment="1">
      <alignment horizontal="center" vertical="center" wrapText="1"/>
    </xf>
    <xf numFmtId="0" fontId="6" fillId="7" borderId="29" xfId="0" applyFont="1" applyFill="1" applyBorder="1" applyAlignment="1">
      <alignment horizontal="center" vertical="center"/>
    </xf>
    <xf numFmtId="164" fontId="5" fillId="7" borderId="29" xfId="0" applyNumberFormat="1" applyFont="1" applyFill="1" applyBorder="1" applyAlignment="1">
      <alignment vertical="center"/>
    </xf>
    <xf numFmtId="164" fontId="7" fillId="6" borderId="12" xfId="0" applyNumberFormat="1" applyFont="1" applyFill="1" applyBorder="1" applyAlignment="1">
      <alignment vertical="center"/>
    </xf>
    <xf numFmtId="164" fontId="5" fillId="7" borderId="32" xfId="0" applyNumberFormat="1" applyFont="1" applyFill="1" applyBorder="1" applyAlignment="1">
      <alignment vertical="center"/>
    </xf>
    <xf numFmtId="164" fontId="7" fillId="6" borderId="30" xfId="0" applyNumberFormat="1" applyFont="1" applyFill="1" applyBorder="1" applyAlignment="1">
      <alignment vertical="center"/>
    </xf>
    <xf numFmtId="0" fontId="5" fillId="8" borderId="9" xfId="0" applyFont="1" applyFill="1" applyBorder="1" applyAlignment="1">
      <alignment horizontal="center" vertical="center" wrapText="1"/>
    </xf>
    <xf numFmtId="0" fontId="5" fillId="8" borderId="10" xfId="0" applyFont="1" applyFill="1" applyBorder="1" applyAlignment="1">
      <alignment horizontal="center" vertical="center"/>
    </xf>
    <xf numFmtId="0" fontId="10" fillId="8" borderId="10" xfId="0" applyFont="1" applyFill="1" applyBorder="1" applyAlignment="1">
      <alignment horizontal="center" vertical="center"/>
    </xf>
    <xf numFmtId="0" fontId="10" fillId="8" borderId="23" xfId="0" applyFont="1" applyFill="1" applyBorder="1" applyAlignment="1">
      <alignment horizontal="center" vertical="center"/>
    </xf>
    <xf numFmtId="2" fontId="7" fillId="4" borderId="1" xfId="0" applyNumberFormat="1" applyFont="1" applyFill="1" applyBorder="1" applyAlignment="1">
      <alignment horizontal="right" vertical="center" wrapText="1"/>
    </xf>
    <xf numFmtId="0" fontId="6" fillId="4" borderId="1" xfId="0" applyFont="1" applyFill="1" applyBorder="1" applyAlignment="1">
      <alignment vertical="center"/>
    </xf>
    <xf numFmtId="9" fontId="6" fillId="0" borderId="18" xfId="2" applyFont="1" applyFill="1" applyBorder="1" applyAlignment="1">
      <alignment horizontal="center" vertical="center" wrapText="1"/>
    </xf>
    <xf numFmtId="2" fontId="5" fillId="7" borderId="0" xfId="0" applyNumberFormat="1" applyFont="1" applyFill="1" applyBorder="1" applyAlignment="1">
      <alignment horizontal="left" vertical="center" wrapText="1"/>
    </xf>
    <xf numFmtId="0" fontId="9" fillId="0" borderId="0" xfId="0" applyFont="1" applyFill="1" applyBorder="1" applyAlignment="1">
      <alignment vertical="top" wrapText="1"/>
    </xf>
    <xf numFmtId="0" fontId="7" fillId="2" borderId="23" xfId="0" applyFont="1" applyFill="1" applyBorder="1" applyAlignment="1">
      <alignment horizontal="center"/>
    </xf>
    <xf numFmtId="164" fontId="7" fillId="6" borderId="18" xfId="0" applyNumberFormat="1" applyFont="1" applyFill="1" applyBorder="1" applyAlignment="1">
      <alignment vertical="center"/>
    </xf>
    <xf numFmtId="164" fontId="7" fillId="6" borderId="20" xfId="0" applyNumberFormat="1" applyFont="1" applyFill="1" applyBorder="1" applyAlignment="1">
      <alignment vertical="center"/>
    </xf>
    <xf numFmtId="164" fontId="7" fillId="7" borderId="18" xfId="0" applyNumberFormat="1" applyFont="1" applyFill="1" applyBorder="1" applyAlignment="1">
      <alignment vertical="center"/>
    </xf>
    <xf numFmtId="0" fontId="18" fillId="0" borderId="0" xfId="0" applyFont="1" applyFill="1" applyBorder="1" applyAlignment="1">
      <alignment vertical="top" wrapText="1"/>
    </xf>
    <xf numFmtId="0" fontId="16" fillId="0" borderId="0" xfId="0" applyFont="1" applyFill="1" applyBorder="1" applyAlignment="1">
      <alignment vertical="top" wrapText="1"/>
    </xf>
    <xf numFmtId="0" fontId="19" fillId="4" borderId="0" xfId="0" applyFont="1" applyFill="1" applyAlignment="1">
      <alignment horizontal="left" wrapText="1"/>
    </xf>
    <xf numFmtId="2" fontId="7" fillId="6" borderId="7" xfId="0" applyNumberFormat="1" applyFont="1" applyFill="1" applyBorder="1" applyAlignment="1">
      <alignment horizontal="left" vertical="center" wrapText="1"/>
    </xf>
    <xf numFmtId="2" fontId="7" fillId="6" borderId="31" xfId="0" applyNumberFormat="1" applyFont="1" applyFill="1" applyBorder="1" applyAlignment="1">
      <alignment horizontal="left" vertical="center" wrapText="1"/>
    </xf>
  </cellXfs>
  <cellStyles count="3">
    <cellStyle name="Navadno" xfId="0" builtinId="0"/>
    <cellStyle name="Odstotek" xfId="2" builtinId="5"/>
    <cellStyle name="Vejica"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41"/>
  <sheetViews>
    <sheetView tabSelected="1" zoomScaleNormal="100" zoomScaleSheetLayoutView="100" workbookViewId="0">
      <selection activeCell="L18" sqref="L18"/>
    </sheetView>
  </sheetViews>
  <sheetFormatPr defaultRowHeight="15" x14ac:dyDescent="0.25"/>
  <cols>
    <col min="2" max="2" width="19.5703125" customWidth="1"/>
    <col min="3" max="3" width="35.42578125" customWidth="1"/>
    <col min="4" max="4" width="10.42578125" customWidth="1"/>
    <col min="5" max="5" width="14.7109375" bestFit="1" customWidth="1"/>
    <col min="6" max="6" width="19.42578125" customWidth="1"/>
    <col min="7" max="7" width="17.42578125" customWidth="1"/>
    <col min="8" max="8" width="18.85546875" customWidth="1"/>
    <col min="9" max="9" width="5" customWidth="1"/>
    <col min="259" max="259" width="19.5703125" customWidth="1"/>
    <col min="260" max="260" width="55.7109375" customWidth="1"/>
    <col min="261" max="261" width="19.140625" customWidth="1"/>
    <col min="262" max="262" width="20.140625" customWidth="1"/>
    <col min="515" max="515" width="19.5703125" customWidth="1"/>
    <col min="516" max="516" width="55.7109375" customWidth="1"/>
    <col min="517" max="517" width="19.140625" customWidth="1"/>
    <col min="518" max="518" width="20.140625" customWidth="1"/>
    <col min="771" max="771" width="19.5703125" customWidth="1"/>
    <col min="772" max="772" width="55.7109375" customWidth="1"/>
    <col min="773" max="773" width="19.140625" customWidth="1"/>
    <col min="774" max="774" width="20.140625" customWidth="1"/>
    <col min="1027" max="1027" width="19.5703125" customWidth="1"/>
    <col min="1028" max="1028" width="55.7109375" customWidth="1"/>
    <col min="1029" max="1029" width="19.140625" customWidth="1"/>
    <col min="1030" max="1030" width="20.140625" customWidth="1"/>
    <col min="1283" max="1283" width="19.5703125" customWidth="1"/>
    <col min="1284" max="1284" width="55.7109375" customWidth="1"/>
    <col min="1285" max="1285" width="19.140625" customWidth="1"/>
    <col min="1286" max="1286" width="20.140625" customWidth="1"/>
    <col min="1539" max="1539" width="19.5703125" customWidth="1"/>
    <col min="1540" max="1540" width="55.7109375" customWidth="1"/>
    <col min="1541" max="1541" width="19.140625" customWidth="1"/>
    <col min="1542" max="1542" width="20.140625" customWidth="1"/>
    <col min="1795" max="1795" width="19.5703125" customWidth="1"/>
    <col min="1796" max="1796" width="55.7109375" customWidth="1"/>
    <col min="1797" max="1797" width="19.140625" customWidth="1"/>
    <col min="1798" max="1798" width="20.140625" customWidth="1"/>
    <col min="2051" max="2051" width="19.5703125" customWidth="1"/>
    <col min="2052" max="2052" width="55.7109375" customWidth="1"/>
    <col min="2053" max="2053" width="19.140625" customWidth="1"/>
    <col min="2054" max="2054" width="20.140625" customWidth="1"/>
    <col min="2307" max="2307" width="19.5703125" customWidth="1"/>
    <col min="2308" max="2308" width="55.7109375" customWidth="1"/>
    <col min="2309" max="2309" width="19.140625" customWidth="1"/>
    <col min="2310" max="2310" width="20.140625" customWidth="1"/>
    <col min="2563" max="2563" width="19.5703125" customWidth="1"/>
    <col min="2564" max="2564" width="55.7109375" customWidth="1"/>
    <col min="2565" max="2565" width="19.140625" customWidth="1"/>
    <col min="2566" max="2566" width="20.140625" customWidth="1"/>
    <col min="2819" max="2819" width="19.5703125" customWidth="1"/>
    <col min="2820" max="2820" width="55.7109375" customWidth="1"/>
    <col min="2821" max="2821" width="19.140625" customWidth="1"/>
    <col min="2822" max="2822" width="20.140625" customWidth="1"/>
    <col min="3075" max="3075" width="19.5703125" customWidth="1"/>
    <col min="3076" max="3076" width="55.7109375" customWidth="1"/>
    <col min="3077" max="3077" width="19.140625" customWidth="1"/>
    <col min="3078" max="3078" width="20.140625" customWidth="1"/>
    <col min="3331" max="3331" width="19.5703125" customWidth="1"/>
    <col min="3332" max="3332" width="55.7109375" customWidth="1"/>
    <col min="3333" max="3333" width="19.140625" customWidth="1"/>
    <col min="3334" max="3334" width="20.140625" customWidth="1"/>
    <col min="3587" max="3587" width="19.5703125" customWidth="1"/>
    <col min="3588" max="3588" width="55.7109375" customWidth="1"/>
    <col min="3589" max="3589" width="19.140625" customWidth="1"/>
    <col min="3590" max="3590" width="20.140625" customWidth="1"/>
    <col min="3843" max="3843" width="19.5703125" customWidth="1"/>
    <col min="3844" max="3844" width="55.7109375" customWidth="1"/>
    <col min="3845" max="3845" width="19.140625" customWidth="1"/>
    <col min="3846" max="3846" width="20.140625" customWidth="1"/>
    <col min="4099" max="4099" width="19.5703125" customWidth="1"/>
    <col min="4100" max="4100" width="55.7109375" customWidth="1"/>
    <col min="4101" max="4101" width="19.140625" customWidth="1"/>
    <col min="4102" max="4102" width="20.140625" customWidth="1"/>
    <col min="4355" max="4355" width="19.5703125" customWidth="1"/>
    <col min="4356" max="4356" width="55.7109375" customWidth="1"/>
    <col min="4357" max="4357" width="19.140625" customWidth="1"/>
    <col min="4358" max="4358" width="20.140625" customWidth="1"/>
    <col min="4611" max="4611" width="19.5703125" customWidth="1"/>
    <col min="4612" max="4612" width="55.7109375" customWidth="1"/>
    <col min="4613" max="4613" width="19.140625" customWidth="1"/>
    <col min="4614" max="4614" width="20.140625" customWidth="1"/>
    <col min="4867" max="4867" width="19.5703125" customWidth="1"/>
    <col min="4868" max="4868" width="55.7109375" customWidth="1"/>
    <col min="4869" max="4869" width="19.140625" customWidth="1"/>
    <col min="4870" max="4870" width="20.140625" customWidth="1"/>
    <col min="5123" max="5123" width="19.5703125" customWidth="1"/>
    <col min="5124" max="5124" width="55.7109375" customWidth="1"/>
    <col min="5125" max="5125" width="19.140625" customWidth="1"/>
    <col min="5126" max="5126" width="20.140625" customWidth="1"/>
    <col min="5379" max="5379" width="19.5703125" customWidth="1"/>
    <col min="5380" max="5380" width="55.7109375" customWidth="1"/>
    <col min="5381" max="5381" width="19.140625" customWidth="1"/>
    <col min="5382" max="5382" width="20.140625" customWidth="1"/>
    <col min="5635" max="5635" width="19.5703125" customWidth="1"/>
    <col min="5636" max="5636" width="55.7109375" customWidth="1"/>
    <col min="5637" max="5637" width="19.140625" customWidth="1"/>
    <col min="5638" max="5638" width="20.140625" customWidth="1"/>
    <col min="5891" max="5891" width="19.5703125" customWidth="1"/>
    <col min="5892" max="5892" width="55.7109375" customWidth="1"/>
    <col min="5893" max="5893" width="19.140625" customWidth="1"/>
    <col min="5894" max="5894" width="20.140625" customWidth="1"/>
    <col min="6147" max="6147" width="19.5703125" customWidth="1"/>
    <col min="6148" max="6148" width="55.7109375" customWidth="1"/>
    <col min="6149" max="6149" width="19.140625" customWidth="1"/>
    <col min="6150" max="6150" width="20.140625" customWidth="1"/>
    <col min="6403" max="6403" width="19.5703125" customWidth="1"/>
    <col min="6404" max="6404" width="55.7109375" customWidth="1"/>
    <col min="6405" max="6405" width="19.140625" customWidth="1"/>
    <col min="6406" max="6406" width="20.140625" customWidth="1"/>
    <col min="6659" max="6659" width="19.5703125" customWidth="1"/>
    <col min="6660" max="6660" width="55.7109375" customWidth="1"/>
    <col min="6661" max="6661" width="19.140625" customWidth="1"/>
    <col min="6662" max="6662" width="20.140625" customWidth="1"/>
    <col min="6915" max="6915" width="19.5703125" customWidth="1"/>
    <col min="6916" max="6916" width="55.7109375" customWidth="1"/>
    <col min="6917" max="6917" width="19.140625" customWidth="1"/>
    <col min="6918" max="6918" width="20.140625" customWidth="1"/>
    <col min="7171" max="7171" width="19.5703125" customWidth="1"/>
    <col min="7172" max="7172" width="55.7109375" customWidth="1"/>
    <col min="7173" max="7173" width="19.140625" customWidth="1"/>
    <col min="7174" max="7174" width="20.140625" customWidth="1"/>
    <col min="7427" max="7427" width="19.5703125" customWidth="1"/>
    <col min="7428" max="7428" width="55.7109375" customWidth="1"/>
    <col min="7429" max="7429" width="19.140625" customWidth="1"/>
    <col min="7430" max="7430" width="20.140625" customWidth="1"/>
    <col min="7683" max="7683" width="19.5703125" customWidth="1"/>
    <col min="7684" max="7684" width="55.7109375" customWidth="1"/>
    <col min="7685" max="7685" width="19.140625" customWidth="1"/>
    <col min="7686" max="7686" width="20.140625" customWidth="1"/>
    <col min="7939" max="7939" width="19.5703125" customWidth="1"/>
    <col min="7940" max="7940" width="55.7109375" customWidth="1"/>
    <col min="7941" max="7941" width="19.140625" customWidth="1"/>
    <col min="7942" max="7942" width="20.140625" customWidth="1"/>
    <col min="8195" max="8195" width="19.5703125" customWidth="1"/>
    <col min="8196" max="8196" width="55.7109375" customWidth="1"/>
    <col min="8197" max="8197" width="19.140625" customWidth="1"/>
    <col min="8198" max="8198" width="20.140625" customWidth="1"/>
    <col min="8451" max="8451" width="19.5703125" customWidth="1"/>
    <col min="8452" max="8452" width="55.7109375" customWidth="1"/>
    <col min="8453" max="8453" width="19.140625" customWidth="1"/>
    <col min="8454" max="8454" width="20.140625" customWidth="1"/>
    <col min="8707" max="8707" width="19.5703125" customWidth="1"/>
    <col min="8708" max="8708" width="55.7109375" customWidth="1"/>
    <col min="8709" max="8709" width="19.140625" customWidth="1"/>
    <col min="8710" max="8710" width="20.140625" customWidth="1"/>
    <col min="8963" max="8963" width="19.5703125" customWidth="1"/>
    <col min="8964" max="8964" width="55.7109375" customWidth="1"/>
    <col min="8965" max="8965" width="19.140625" customWidth="1"/>
    <col min="8966" max="8966" width="20.140625" customWidth="1"/>
    <col min="9219" max="9219" width="19.5703125" customWidth="1"/>
    <col min="9220" max="9220" width="55.7109375" customWidth="1"/>
    <col min="9221" max="9221" width="19.140625" customWidth="1"/>
    <col min="9222" max="9222" width="20.140625" customWidth="1"/>
    <col min="9475" max="9475" width="19.5703125" customWidth="1"/>
    <col min="9476" max="9476" width="55.7109375" customWidth="1"/>
    <col min="9477" max="9477" width="19.140625" customWidth="1"/>
    <col min="9478" max="9478" width="20.140625" customWidth="1"/>
    <col min="9731" max="9731" width="19.5703125" customWidth="1"/>
    <col min="9732" max="9732" width="55.7109375" customWidth="1"/>
    <col min="9733" max="9733" width="19.140625" customWidth="1"/>
    <col min="9734" max="9734" width="20.140625" customWidth="1"/>
    <col min="9987" max="9987" width="19.5703125" customWidth="1"/>
    <col min="9988" max="9988" width="55.7109375" customWidth="1"/>
    <col min="9989" max="9989" width="19.140625" customWidth="1"/>
    <col min="9990" max="9990" width="20.140625" customWidth="1"/>
    <col min="10243" max="10243" width="19.5703125" customWidth="1"/>
    <col min="10244" max="10244" width="55.7109375" customWidth="1"/>
    <col min="10245" max="10245" width="19.140625" customWidth="1"/>
    <col min="10246" max="10246" width="20.140625" customWidth="1"/>
    <col min="10499" max="10499" width="19.5703125" customWidth="1"/>
    <col min="10500" max="10500" width="55.7109375" customWidth="1"/>
    <col min="10501" max="10501" width="19.140625" customWidth="1"/>
    <col min="10502" max="10502" width="20.140625" customWidth="1"/>
    <col min="10755" max="10755" width="19.5703125" customWidth="1"/>
    <col min="10756" max="10756" width="55.7109375" customWidth="1"/>
    <col min="10757" max="10757" width="19.140625" customWidth="1"/>
    <col min="10758" max="10758" width="20.140625" customWidth="1"/>
    <col min="11011" max="11011" width="19.5703125" customWidth="1"/>
    <col min="11012" max="11012" width="55.7109375" customWidth="1"/>
    <col min="11013" max="11013" width="19.140625" customWidth="1"/>
    <col min="11014" max="11014" width="20.140625" customWidth="1"/>
    <col min="11267" max="11267" width="19.5703125" customWidth="1"/>
    <col min="11268" max="11268" width="55.7109375" customWidth="1"/>
    <col min="11269" max="11269" width="19.140625" customWidth="1"/>
    <col min="11270" max="11270" width="20.140625" customWidth="1"/>
    <col min="11523" max="11523" width="19.5703125" customWidth="1"/>
    <col min="11524" max="11524" width="55.7109375" customWidth="1"/>
    <col min="11525" max="11525" width="19.140625" customWidth="1"/>
    <col min="11526" max="11526" width="20.140625" customWidth="1"/>
    <col min="11779" max="11779" width="19.5703125" customWidth="1"/>
    <col min="11780" max="11780" width="55.7109375" customWidth="1"/>
    <col min="11781" max="11781" width="19.140625" customWidth="1"/>
    <col min="11782" max="11782" width="20.140625" customWidth="1"/>
    <col min="12035" max="12035" width="19.5703125" customWidth="1"/>
    <col min="12036" max="12036" width="55.7109375" customWidth="1"/>
    <col min="12037" max="12037" width="19.140625" customWidth="1"/>
    <col min="12038" max="12038" width="20.140625" customWidth="1"/>
    <col min="12291" max="12291" width="19.5703125" customWidth="1"/>
    <col min="12292" max="12292" width="55.7109375" customWidth="1"/>
    <col min="12293" max="12293" width="19.140625" customWidth="1"/>
    <col min="12294" max="12294" width="20.140625" customWidth="1"/>
    <col min="12547" max="12547" width="19.5703125" customWidth="1"/>
    <col min="12548" max="12548" width="55.7109375" customWidth="1"/>
    <col min="12549" max="12549" width="19.140625" customWidth="1"/>
    <col min="12550" max="12550" width="20.140625" customWidth="1"/>
    <col min="12803" max="12803" width="19.5703125" customWidth="1"/>
    <col min="12804" max="12804" width="55.7109375" customWidth="1"/>
    <col min="12805" max="12805" width="19.140625" customWidth="1"/>
    <col min="12806" max="12806" width="20.140625" customWidth="1"/>
    <col min="13059" max="13059" width="19.5703125" customWidth="1"/>
    <col min="13060" max="13060" width="55.7109375" customWidth="1"/>
    <col min="13061" max="13061" width="19.140625" customWidth="1"/>
    <col min="13062" max="13062" width="20.140625" customWidth="1"/>
    <col min="13315" max="13315" width="19.5703125" customWidth="1"/>
    <col min="13316" max="13316" width="55.7109375" customWidth="1"/>
    <col min="13317" max="13317" width="19.140625" customWidth="1"/>
    <col min="13318" max="13318" width="20.140625" customWidth="1"/>
    <col min="13571" max="13571" width="19.5703125" customWidth="1"/>
    <col min="13572" max="13572" width="55.7109375" customWidth="1"/>
    <col min="13573" max="13573" width="19.140625" customWidth="1"/>
    <col min="13574" max="13574" width="20.140625" customWidth="1"/>
    <col min="13827" max="13827" width="19.5703125" customWidth="1"/>
    <col min="13828" max="13828" width="55.7109375" customWidth="1"/>
    <col min="13829" max="13829" width="19.140625" customWidth="1"/>
    <col min="13830" max="13830" width="20.140625" customWidth="1"/>
    <col min="14083" max="14083" width="19.5703125" customWidth="1"/>
    <col min="14084" max="14084" width="55.7109375" customWidth="1"/>
    <col min="14085" max="14085" width="19.140625" customWidth="1"/>
    <col min="14086" max="14086" width="20.140625" customWidth="1"/>
    <col min="14339" max="14339" width="19.5703125" customWidth="1"/>
    <col min="14340" max="14340" width="55.7109375" customWidth="1"/>
    <col min="14341" max="14341" width="19.140625" customWidth="1"/>
    <col min="14342" max="14342" width="20.140625" customWidth="1"/>
    <col min="14595" max="14595" width="19.5703125" customWidth="1"/>
    <col min="14596" max="14596" width="55.7109375" customWidth="1"/>
    <col min="14597" max="14597" width="19.140625" customWidth="1"/>
    <col min="14598" max="14598" width="20.140625" customWidth="1"/>
    <col min="14851" max="14851" width="19.5703125" customWidth="1"/>
    <col min="14852" max="14852" width="55.7109375" customWidth="1"/>
    <col min="14853" max="14853" width="19.140625" customWidth="1"/>
    <col min="14854" max="14854" width="20.140625" customWidth="1"/>
    <col min="15107" max="15107" width="19.5703125" customWidth="1"/>
    <col min="15108" max="15108" width="55.7109375" customWidth="1"/>
    <col min="15109" max="15109" width="19.140625" customWidth="1"/>
    <col min="15110" max="15110" width="20.140625" customWidth="1"/>
    <col min="15363" max="15363" width="19.5703125" customWidth="1"/>
    <col min="15364" max="15364" width="55.7109375" customWidth="1"/>
    <col min="15365" max="15365" width="19.140625" customWidth="1"/>
    <col min="15366" max="15366" width="20.140625" customWidth="1"/>
    <col min="15619" max="15619" width="19.5703125" customWidth="1"/>
    <col min="15620" max="15620" width="55.7109375" customWidth="1"/>
    <col min="15621" max="15621" width="19.140625" customWidth="1"/>
    <col min="15622" max="15622" width="20.140625" customWidth="1"/>
    <col min="15875" max="15875" width="19.5703125" customWidth="1"/>
    <col min="15876" max="15876" width="55.7109375" customWidth="1"/>
    <col min="15877" max="15877" width="19.140625" customWidth="1"/>
    <col min="15878" max="15878" width="20.140625" customWidth="1"/>
    <col min="16131" max="16131" width="19.5703125" customWidth="1"/>
    <col min="16132" max="16132" width="55.7109375" customWidth="1"/>
    <col min="16133" max="16133" width="19.140625" customWidth="1"/>
    <col min="16134" max="16134" width="20.140625" customWidth="1"/>
  </cols>
  <sheetData>
    <row r="1" spans="1:13" x14ac:dyDescent="0.25">
      <c r="A1" s="1"/>
      <c r="B1" s="1"/>
      <c r="C1" s="1"/>
      <c r="D1" s="1"/>
      <c r="E1" s="1"/>
      <c r="F1" s="1"/>
      <c r="G1" s="1"/>
      <c r="H1" s="1"/>
      <c r="I1" s="1"/>
      <c r="J1" s="1"/>
      <c r="K1" s="1"/>
      <c r="L1" s="1"/>
      <c r="M1" s="1"/>
    </row>
    <row r="2" spans="1:13" ht="21" x14ac:dyDescent="0.35">
      <c r="A2" s="1"/>
      <c r="B2" s="191" t="s">
        <v>230</v>
      </c>
      <c r="C2" s="192"/>
      <c r="D2" s="192"/>
      <c r="E2" s="192"/>
      <c r="F2" s="2"/>
      <c r="G2" s="2"/>
      <c r="H2" s="2"/>
      <c r="I2" s="2"/>
      <c r="J2" s="2"/>
      <c r="K2" s="1"/>
      <c r="L2" s="1"/>
      <c r="M2" s="1"/>
    </row>
    <row r="3" spans="1:13" ht="21" x14ac:dyDescent="0.35">
      <c r="A3" s="1"/>
      <c r="B3" s="152" t="s">
        <v>241</v>
      </c>
      <c r="C3" s="32"/>
      <c r="D3" s="32"/>
      <c r="E3" s="32"/>
      <c r="F3" s="2"/>
      <c r="G3" s="2"/>
      <c r="H3" s="2"/>
      <c r="I3" s="2"/>
      <c r="J3" s="2"/>
      <c r="K3" s="1"/>
      <c r="L3" s="1"/>
      <c r="M3" s="1"/>
    </row>
    <row r="4" spans="1:13" ht="21" x14ac:dyDescent="0.35">
      <c r="A4" s="1"/>
      <c r="C4" s="32"/>
      <c r="D4" s="32"/>
      <c r="E4" s="32"/>
      <c r="F4" s="2"/>
      <c r="G4" s="2"/>
      <c r="H4" s="2"/>
      <c r="I4" s="2"/>
      <c r="J4" s="2"/>
      <c r="K4" s="1"/>
      <c r="L4" s="1"/>
      <c r="M4" s="1"/>
    </row>
    <row r="5" spans="1:13" ht="21" x14ac:dyDescent="0.35">
      <c r="A5" s="1"/>
      <c r="B5" s="33"/>
      <c r="C5" s="32"/>
      <c r="D5" s="32"/>
      <c r="E5" s="32"/>
      <c r="F5" s="2"/>
      <c r="G5" s="2"/>
      <c r="H5" s="2"/>
      <c r="I5" s="2"/>
      <c r="J5" s="2"/>
      <c r="K5" s="1"/>
      <c r="L5" s="1"/>
      <c r="M5" s="1"/>
    </row>
    <row r="6" spans="1:13" ht="21" x14ac:dyDescent="0.35">
      <c r="A6" s="1"/>
      <c r="B6" s="33"/>
      <c r="C6" s="32"/>
      <c r="D6" s="32"/>
      <c r="E6" s="32"/>
      <c r="F6" s="2"/>
      <c r="G6" s="2"/>
      <c r="H6" s="2"/>
      <c r="I6" s="2"/>
      <c r="J6" s="2"/>
      <c r="K6" s="1"/>
      <c r="L6" s="1"/>
      <c r="M6" s="1"/>
    </row>
    <row r="7" spans="1:13" x14ac:dyDescent="0.25">
      <c r="A7" s="1"/>
      <c r="B7" s="1"/>
      <c r="C7" s="1"/>
      <c r="D7" s="1"/>
      <c r="E7" s="1"/>
      <c r="F7" s="1"/>
      <c r="G7" s="1"/>
      <c r="H7" s="1"/>
      <c r="I7" s="1"/>
      <c r="J7" s="1"/>
      <c r="K7" s="1"/>
      <c r="L7" s="1"/>
      <c r="M7" s="1"/>
    </row>
    <row r="8" spans="1:13" ht="21" thickBot="1" x14ac:dyDescent="0.35">
      <c r="A8" s="1"/>
      <c r="B8" s="193" t="s">
        <v>191</v>
      </c>
      <c r="C8" s="193"/>
      <c r="D8" s="193"/>
      <c r="E8" s="193"/>
      <c r="F8" s="3"/>
      <c r="G8" s="1"/>
      <c r="H8" s="1"/>
      <c r="I8" s="1"/>
      <c r="J8" s="1"/>
      <c r="K8" s="1"/>
      <c r="L8" s="1"/>
      <c r="M8" s="1"/>
    </row>
    <row r="9" spans="1:13" ht="18.75" thickBot="1" x14ac:dyDescent="0.3">
      <c r="A9" s="1"/>
      <c r="B9" s="129"/>
      <c r="C9" s="129"/>
      <c r="D9" s="129"/>
      <c r="E9" s="178" t="s">
        <v>14</v>
      </c>
      <c r="F9" s="179" t="s">
        <v>152</v>
      </c>
      <c r="G9" s="180" t="s">
        <v>174</v>
      </c>
      <c r="H9" s="181" t="s">
        <v>245</v>
      </c>
      <c r="I9" s="1"/>
      <c r="J9" s="1"/>
      <c r="K9" s="1"/>
      <c r="L9" s="1"/>
      <c r="M9" s="1"/>
    </row>
    <row r="10" spans="1:13" ht="16.5" thickBot="1" x14ac:dyDescent="0.3">
      <c r="A10" s="1"/>
      <c r="B10" s="4"/>
      <c r="C10" s="5"/>
      <c r="D10" s="5"/>
      <c r="E10" s="157" t="s">
        <v>231</v>
      </c>
      <c r="F10" s="164" t="s">
        <v>232</v>
      </c>
      <c r="G10" s="164" t="s">
        <v>233</v>
      </c>
      <c r="H10" s="187" t="s">
        <v>246</v>
      </c>
      <c r="I10" s="1"/>
      <c r="J10" s="1"/>
      <c r="K10" s="1"/>
      <c r="L10" s="1"/>
      <c r="M10" s="1"/>
    </row>
    <row r="11" spans="1:13" ht="21.95" customHeight="1" x14ac:dyDescent="0.25">
      <c r="A11" s="4"/>
      <c r="B11" s="121" t="s">
        <v>192</v>
      </c>
      <c r="C11" s="122" t="s">
        <v>226</v>
      </c>
      <c r="D11" s="133"/>
      <c r="E11" s="158">
        <f>'SKLOP I. - Sanitarije K'!F52</f>
        <v>0</v>
      </c>
      <c r="F11" s="165">
        <f>'SKLOP II. - Sanitarije P'!F51</f>
        <v>0</v>
      </c>
      <c r="G11" s="165">
        <f>'SKLOP III. - Del hodnika K'!F37</f>
        <v>0</v>
      </c>
      <c r="H11" s="188">
        <f>E11+F11+G11</f>
        <v>0</v>
      </c>
      <c r="I11" s="1"/>
      <c r="J11" s="1"/>
      <c r="K11" s="1"/>
      <c r="L11" s="1"/>
      <c r="M11" s="1"/>
    </row>
    <row r="12" spans="1:13" ht="21.95" customHeight="1" x14ac:dyDescent="0.25">
      <c r="A12" s="4"/>
      <c r="B12" s="123" t="s">
        <v>193</v>
      </c>
      <c r="C12" s="124" t="s">
        <v>227</v>
      </c>
      <c r="D12" s="134"/>
      <c r="E12" s="158">
        <f>'SKLOP I. - Sanitarije K'!F76</f>
        <v>0</v>
      </c>
      <c r="F12" s="165">
        <f>'SKLOP II. - Sanitarije P'!F77</f>
        <v>0</v>
      </c>
      <c r="G12" s="165">
        <f>'SKLOP III. - Del hodnika K'!F78</f>
        <v>0</v>
      </c>
      <c r="H12" s="188">
        <f t="shared" ref="H12:H16" si="0">E12+F12+G12</f>
        <v>0</v>
      </c>
      <c r="I12" s="1"/>
      <c r="J12" s="1"/>
      <c r="K12" s="1"/>
      <c r="L12" s="1"/>
      <c r="M12" s="1"/>
    </row>
    <row r="13" spans="1:13" ht="21.95" customHeight="1" x14ac:dyDescent="0.25">
      <c r="A13" s="4"/>
      <c r="B13" s="123" t="s">
        <v>194</v>
      </c>
      <c r="C13" s="124" t="s">
        <v>228</v>
      </c>
      <c r="D13" s="134"/>
      <c r="E13" s="158">
        <f>'SKLOP I. - Sanitarije K'!F106</f>
        <v>0</v>
      </c>
      <c r="F13" s="165">
        <f>'SKLOP II. - Sanitarije P'!F105</f>
        <v>0</v>
      </c>
      <c r="G13" s="165">
        <f>'SKLOP III. - Del hodnika K'!F96</f>
        <v>0</v>
      </c>
      <c r="H13" s="188">
        <f t="shared" si="0"/>
        <v>0</v>
      </c>
      <c r="I13" s="1"/>
      <c r="J13" s="1"/>
      <c r="K13" s="1"/>
      <c r="L13" s="1"/>
      <c r="M13" s="1"/>
    </row>
    <row r="14" spans="1:13" ht="21.95" customHeight="1" x14ac:dyDescent="0.25">
      <c r="A14" s="4"/>
      <c r="B14" s="123" t="s">
        <v>239</v>
      </c>
      <c r="C14" s="127" t="s">
        <v>229</v>
      </c>
      <c r="D14" s="134"/>
      <c r="E14" s="158">
        <f>'SKLOP I. - Sanitarije K'!F120</f>
        <v>0</v>
      </c>
      <c r="F14" s="165">
        <f>'SKLOP II. - Sanitarije P'!F123</f>
        <v>0</v>
      </c>
      <c r="G14" s="165"/>
      <c r="H14" s="188">
        <f t="shared" si="0"/>
        <v>0</v>
      </c>
      <c r="I14" s="1"/>
      <c r="J14" s="1"/>
      <c r="K14" s="1"/>
      <c r="L14" s="1"/>
      <c r="M14" s="1"/>
    </row>
    <row r="15" spans="1:13" ht="21.95" customHeight="1" x14ac:dyDescent="0.25">
      <c r="A15" s="4"/>
      <c r="B15" s="123" t="s">
        <v>240</v>
      </c>
      <c r="C15" s="125" t="s">
        <v>234</v>
      </c>
      <c r="D15" s="135"/>
      <c r="E15" s="159">
        <f>'SKLOP I. - Sanitarije K'!F126</f>
        <v>0</v>
      </c>
      <c r="F15" s="126">
        <f>'SKLOP II. - Sanitarije P'!F129</f>
        <v>0</v>
      </c>
      <c r="G15" s="126">
        <f>'SKLOP III. - Del hodnika K'!F102</f>
        <v>0</v>
      </c>
      <c r="H15" s="189">
        <f t="shared" si="0"/>
        <v>0</v>
      </c>
      <c r="I15" s="1"/>
      <c r="J15" s="1"/>
      <c r="K15" s="1"/>
      <c r="L15" s="1"/>
      <c r="M15" s="1"/>
    </row>
    <row r="16" spans="1:13" ht="21.95" customHeight="1" thickBot="1" x14ac:dyDescent="0.3">
      <c r="A16" s="4"/>
      <c r="B16" s="151" t="s">
        <v>195</v>
      </c>
      <c r="C16" s="7" t="s">
        <v>243</v>
      </c>
      <c r="D16" s="132"/>
      <c r="E16" s="160">
        <f>SUM(E11:E14)</f>
        <v>0</v>
      </c>
      <c r="F16" s="166">
        <f t="shared" ref="F16:G16" si="1">SUM(F11:F14)</f>
        <v>0</v>
      </c>
      <c r="G16" s="166">
        <f t="shared" si="1"/>
        <v>0</v>
      </c>
      <c r="H16" s="131">
        <f t="shared" si="0"/>
        <v>0</v>
      </c>
      <c r="I16" s="1"/>
      <c r="J16" s="1"/>
      <c r="K16" s="1"/>
      <c r="L16" s="1"/>
      <c r="M16" s="1"/>
    </row>
    <row r="17" spans="1:13" ht="9.75" customHeight="1" thickBot="1" x14ac:dyDescent="0.3">
      <c r="A17" s="128"/>
      <c r="B17" s="148"/>
      <c r="C17" s="149"/>
      <c r="D17" s="149"/>
      <c r="E17" s="171"/>
      <c r="F17" s="171"/>
      <c r="G17" s="150"/>
      <c r="H17" s="150"/>
      <c r="I17" s="1"/>
      <c r="J17" s="1"/>
      <c r="K17" s="1"/>
      <c r="L17" s="1"/>
      <c r="M17" s="1"/>
    </row>
    <row r="18" spans="1:13" ht="35.25" customHeight="1" x14ac:dyDescent="0.25">
      <c r="A18" s="4"/>
      <c r="B18" s="173" t="s">
        <v>247</v>
      </c>
      <c r="C18" s="185" t="s">
        <v>250</v>
      </c>
      <c r="D18" s="172">
        <v>0.1</v>
      </c>
      <c r="E18" s="174">
        <f>D18*E16</f>
        <v>0</v>
      </c>
      <c r="F18" s="167">
        <f>D18*F16</f>
        <v>0</v>
      </c>
      <c r="G18" s="176">
        <f>D18*G16</f>
        <v>0</v>
      </c>
      <c r="H18" s="190">
        <f>D18*H16</f>
        <v>0</v>
      </c>
      <c r="I18" s="1"/>
      <c r="J18" s="1"/>
      <c r="K18" s="1"/>
      <c r="L18" s="1"/>
      <c r="M18" s="1"/>
    </row>
    <row r="19" spans="1:13" ht="46.5" customHeight="1" x14ac:dyDescent="0.25">
      <c r="A19" s="4"/>
      <c r="B19" s="6" t="s">
        <v>248</v>
      </c>
      <c r="C19" s="194" t="s">
        <v>251</v>
      </c>
      <c r="D19" s="195"/>
      <c r="E19" s="161">
        <f>E16+E18</f>
        <v>0</v>
      </c>
      <c r="F19" s="175">
        <f t="shared" ref="F19:H19" si="2">F16+F18</f>
        <v>0</v>
      </c>
      <c r="G19" s="168">
        <f t="shared" si="2"/>
        <v>0</v>
      </c>
      <c r="H19" s="177">
        <f t="shared" si="2"/>
        <v>0</v>
      </c>
      <c r="I19" s="1"/>
      <c r="J19" s="1"/>
      <c r="K19" s="1"/>
      <c r="L19" s="1"/>
      <c r="M19" s="1"/>
    </row>
    <row r="20" spans="1:13" ht="21.95" customHeight="1" x14ac:dyDescent="0.25">
      <c r="A20" s="4"/>
      <c r="B20" s="183"/>
      <c r="C20" s="182" t="s">
        <v>249</v>
      </c>
      <c r="D20" s="184">
        <v>0.22</v>
      </c>
      <c r="E20" s="162">
        <f>E19*0.22</f>
        <v>0</v>
      </c>
      <c r="F20" s="169">
        <f t="shared" ref="F20:H20" si="3">F19*0.22</f>
        <v>0</v>
      </c>
      <c r="G20" s="169">
        <f t="shared" si="3"/>
        <v>0</v>
      </c>
      <c r="H20" s="130">
        <f t="shared" si="3"/>
        <v>0</v>
      </c>
      <c r="I20" s="1"/>
      <c r="J20" s="1"/>
      <c r="K20" s="1"/>
      <c r="L20" s="1"/>
      <c r="M20" s="1"/>
    </row>
    <row r="21" spans="1:13" ht="21.95" customHeight="1" thickBot="1" x14ac:dyDescent="0.3">
      <c r="A21" s="1"/>
      <c r="B21" s="153" t="s">
        <v>248</v>
      </c>
      <c r="C21" s="154" t="s">
        <v>242</v>
      </c>
      <c r="D21" s="155"/>
      <c r="E21" s="163">
        <f>E19+E20</f>
        <v>0</v>
      </c>
      <c r="F21" s="170">
        <f>F19+F20</f>
        <v>0</v>
      </c>
      <c r="G21" s="170">
        <f>G19+G20</f>
        <v>0</v>
      </c>
      <c r="H21" s="156">
        <f>H19+H20</f>
        <v>0</v>
      </c>
      <c r="I21" s="1"/>
      <c r="J21" s="1"/>
      <c r="K21" s="1"/>
      <c r="L21" s="1"/>
      <c r="M21" s="1"/>
    </row>
    <row r="22" spans="1:13" ht="18" x14ac:dyDescent="0.25">
      <c r="A22" s="1"/>
      <c r="B22" s="8"/>
      <c r="C22" s="9"/>
      <c r="D22" s="9"/>
      <c r="E22" s="10"/>
      <c r="F22" s="3"/>
      <c r="G22" s="1"/>
      <c r="H22" s="1"/>
      <c r="I22" s="1"/>
      <c r="J22" s="1"/>
      <c r="K22" s="1"/>
      <c r="L22" s="1"/>
      <c r="M22" s="1"/>
    </row>
    <row r="23" spans="1:13" ht="18" x14ac:dyDescent="0.25">
      <c r="A23" s="1"/>
      <c r="B23" s="1"/>
      <c r="C23" s="3"/>
      <c r="D23" s="3"/>
      <c r="E23" s="3"/>
      <c r="F23" s="3"/>
      <c r="G23" s="1"/>
      <c r="H23" s="1"/>
      <c r="I23" s="1"/>
      <c r="J23" s="1"/>
      <c r="K23" s="1"/>
      <c r="L23" s="1"/>
      <c r="M23" s="1"/>
    </row>
    <row r="24" spans="1:13" ht="18" x14ac:dyDescent="0.25">
      <c r="A24" s="1"/>
      <c r="B24" s="11" t="s">
        <v>244</v>
      </c>
      <c r="D24" s="3"/>
      <c r="E24" s="3"/>
      <c r="F24" s="3"/>
      <c r="G24" s="1"/>
      <c r="H24" s="1"/>
      <c r="I24" s="1"/>
      <c r="J24" s="1"/>
      <c r="K24" s="1"/>
      <c r="L24" s="1"/>
      <c r="M24" s="1"/>
    </row>
    <row r="25" spans="1:13" ht="18" x14ac:dyDescent="0.25">
      <c r="A25" s="1"/>
      <c r="B25" s="1"/>
      <c r="C25" s="1"/>
      <c r="D25" s="3"/>
      <c r="E25" s="1"/>
      <c r="F25" s="1"/>
      <c r="G25" s="1"/>
      <c r="H25" s="1"/>
      <c r="I25" s="1"/>
      <c r="J25" s="1"/>
      <c r="K25" s="1"/>
      <c r="L25" s="1"/>
      <c r="M25" s="1"/>
    </row>
    <row r="26" spans="1:13" ht="18" x14ac:dyDescent="0.25">
      <c r="A26" s="1"/>
      <c r="B26" s="1"/>
      <c r="C26" s="1"/>
      <c r="D26" s="3"/>
      <c r="E26" s="1"/>
      <c r="F26" s="1"/>
      <c r="G26" s="1"/>
      <c r="H26" s="1"/>
      <c r="I26" s="1"/>
      <c r="J26" s="1"/>
      <c r="K26" s="1"/>
      <c r="L26" s="1"/>
      <c r="M26" s="1"/>
    </row>
    <row r="27" spans="1:13" x14ac:dyDescent="0.25">
      <c r="A27" s="1"/>
      <c r="B27" s="1"/>
      <c r="C27" s="1"/>
      <c r="D27" s="1"/>
      <c r="E27" s="1"/>
      <c r="F27" s="1"/>
      <c r="G27" s="1"/>
      <c r="H27" s="1"/>
      <c r="I27" s="1"/>
      <c r="J27" s="1"/>
      <c r="K27" s="1"/>
      <c r="L27" s="1"/>
      <c r="M27" s="1"/>
    </row>
    <row r="28" spans="1:13" x14ac:dyDescent="0.25">
      <c r="A28" s="1"/>
      <c r="B28" s="1"/>
      <c r="C28" s="1"/>
      <c r="D28" s="1"/>
      <c r="E28" s="1"/>
      <c r="F28" s="1"/>
      <c r="G28" s="1"/>
      <c r="H28" s="1"/>
      <c r="I28" s="1"/>
      <c r="J28" s="1"/>
      <c r="K28" s="1"/>
      <c r="L28" s="1"/>
      <c r="M28" s="1"/>
    </row>
    <row r="29" spans="1:13" x14ac:dyDescent="0.25">
      <c r="A29" s="1"/>
      <c r="B29" s="1"/>
      <c r="C29" s="1"/>
      <c r="D29" s="1"/>
      <c r="E29" s="1"/>
      <c r="F29" s="1"/>
      <c r="G29" s="1"/>
      <c r="H29" s="1"/>
      <c r="I29" s="1"/>
      <c r="J29" s="1"/>
      <c r="K29" s="1"/>
      <c r="L29" s="1"/>
      <c r="M29" s="1"/>
    </row>
    <row r="30" spans="1:13" x14ac:dyDescent="0.25">
      <c r="A30" s="1"/>
      <c r="B30" s="1"/>
      <c r="C30" s="1"/>
      <c r="D30" s="1"/>
      <c r="E30" s="1"/>
      <c r="F30" s="1"/>
      <c r="G30" s="1"/>
      <c r="H30" s="1"/>
      <c r="I30" s="1"/>
      <c r="J30" s="1"/>
      <c r="K30" s="1"/>
      <c r="L30" s="1"/>
      <c r="M30" s="1"/>
    </row>
    <row r="31" spans="1:13" x14ac:dyDescent="0.25">
      <c r="A31" s="1"/>
      <c r="B31" s="1"/>
      <c r="C31" s="1"/>
      <c r="D31" s="1"/>
      <c r="E31" s="1"/>
      <c r="F31" s="1"/>
      <c r="G31" s="1"/>
      <c r="H31" s="1"/>
      <c r="I31" s="1"/>
      <c r="J31" s="1"/>
      <c r="K31" s="1"/>
      <c r="L31" s="1"/>
      <c r="M31" s="1"/>
    </row>
    <row r="32" spans="1:13" x14ac:dyDescent="0.25">
      <c r="A32" s="1"/>
      <c r="B32" s="1"/>
      <c r="C32" s="1"/>
      <c r="D32" s="1"/>
      <c r="E32" s="1"/>
      <c r="F32" s="1"/>
      <c r="G32" s="1"/>
      <c r="H32" s="1"/>
      <c r="I32" s="1"/>
      <c r="J32" s="1"/>
      <c r="K32" s="1"/>
      <c r="L32" s="1"/>
      <c r="M32" s="1"/>
    </row>
    <row r="33" spans="1:13" x14ac:dyDescent="0.25">
      <c r="A33" s="1"/>
      <c r="B33" s="1"/>
      <c r="C33" s="1"/>
      <c r="D33" s="1"/>
      <c r="E33" s="1"/>
      <c r="F33" s="1"/>
      <c r="G33" s="1"/>
      <c r="H33" s="1"/>
      <c r="I33" s="1"/>
      <c r="J33" s="1"/>
      <c r="K33" s="1"/>
      <c r="L33" s="1"/>
      <c r="M33" s="1"/>
    </row>
    <row r="34" spans="1:13" x14ac:dyDescent="0.25">
      <c r="A34" s="1"/>
      <c r="B34" s="1"/>
      <c r="C34" s="1"/>
      <c r="D34" s="1"/>
      <c r="E34" s="1"/>
      <c r="F34" s="1"/>
      <c r="G34" s="1"/>
      <c r="H34" s="1"/>
      <c r="I34" s="1"/>
      <c r="J34" s="1"/>
      <c r="K34" s="1"/>
      <c r="L34" s="1"/>
      <c r="M34" s="1"/>
    </row>
    <row r="35" spans="1:13" x14ac:dyDescent="0.25">
      <c r="A35" s="1"/>
      <c r="B35" s="1"/>
      <c r="C35" s="1"/>
      <c r="D35" s="1"/>
      <c r="E35" s="1"/>
      <c r="F35" s="1"/>
      <c r="G35" s="1"/>
      <c r="H35" s="1"/>
      <c r="I35" s="1"/>
      <c r="J35" s="1"/>
      <c r="K35" s="1"/>
      <c r="L35" s="1"/>
      <c r="M35" s="1"/>
    </row>
    <row r="36" spans="1:13" x14ac:dyDescent="0.25">
      <c r="A36" s="1"/>
      <c r="B36" s="1"/>
      <c r="C36" s="1"/>
      <c r="D36" s="1"/>
      <c r="E36" s="1"/>
      <c r="F36" s="1"/>
      <c r="G36" s="1"/>
      <c r="H36" s="1"/>
      <c r="I36" s="1"/>
      <c r="J36" s="1"/>
      <c r="K36" s="1"/>
      <c r="L36" s="1"/>
      <c r="M36" s="1"/>
    </row>
    <row r="37" spans="1:13" x14ac:dyDescent="0.25">
      <c r="A37" s="1"/>
      <c r="B37" s="1"/>
      <c r="C37" s="1"/>
      <c r="D37" s="1"/>
      <c r="E37" s="1"/>
      <c r="F37" s="1"/>
      <c r="G37" s="1"/>
      <c r="H37" s="1"/>
      <c r="I37" s="1"/>
      <c r="J37" s="1"/>
      <c r="K37" s="1"/>
      <c r="L37" s="1"/>
      <c r="M37" s="1"/>
    </row>
    <row r="38" spans="1:13" x14ac:dyDescent="0.25">
      <c r="A38" s="1"/>
      <c r="B38" s="1"/>
      <c r="C38" s="1"/>
      <c r="D38" s="1"/>
      <c r="E38" s="1"/>
      <c r="F38" s="1"/>
      <c r="G38" s="1"/>
      <c r="H38" s="1"/>
      <c r="I38" s="1"/>
      <c r="J38" s="1"/>
      <c r="K38" s="1"/>
      <c r="L38" s="1"/>
      <c r="M38" s="1"/>
    </row>
    <row r="39" spans="1:13" x14ac:dyDescent="0.25">
      <c r="A39" s="1"/>
      <c r="B39" s="1"/>
      <c r="C39" s="1"/>
      <c r="D39" s="1"/>
      <c r="E39" s="1"/>
      <c r="F39" s="1"/>
      <c r="G39" s="1"/>
      <c r="H39" s="1"/>
      <c r="I39" s="1"/>
      <c r="J39" s="1"/>
      <c r="K39" s="1"/>
      <c r="L39" s="1"/>
      <c r="M39" s="1"/>
    </row>
    <row r="40" spans="1:13" x14ac:dyDescent="0.25">
      <c r="A40" s="1"/>
      <c r="B40" s="1"/>
      <c r="C40" s="1"/>
      <c r="D40" s="1"/>
      <c r="E40" s="1"/>
      <c r="F40" s="1"/>
      <c r="G40" s="1"/>
      <c r="H40" s="1"/>
      <c r="I40" s="1"/>
      <c r="J40" s="1"/>
      <c r="K40" s="1"/>
      <c r="L40" s="1"/>
      <c r="M40" s="1"/>
    </row>
    <row r="41" spans="1:13" x14ac:dyDescent="0.25">
      <c r="A41" s="1"/>
      <c r="B41" s="1"/>
      <c r="C41" s="1"/>
      <c r="D41" s="1"/>
      <c r="E41" s="1"/>
      <c r="F41" s="1"/>
      <c r="G41" s="1"/>
      <c r="H41" s="1"/>
      <c r="I41" s="1"/>
      <c r="J41" s="1"/>
      <c r="K41" s="1"/>
      <c r="L41" s="1"/>
      <c r="M41" s="1"/>
    </row>
  </sheetData>
  <mergeCells count="3">
    <mergeCell ref="B2:E2"/>
    <mergeCell ref="B8:E8"/>
    <mergeCell ref="C19:D19"/>
  </mergeCells>
  <pageMargins left="0.70866141732283472" right="0.70866141732283472" top="0.74803149606299213" bottom="0.74803149606299213" header="0.31496062992125984" footer="0.31496062992125984"/>
  <pageSetup paperSize="9" scale="81" orientation="landscape" r:id="rId1"/>
  <headerFooter>
    <oddHeader>&amp;L&amp;G&amp;RIJS - Prenova, A - Glavna stavba</oddHeader>
    <oddFooter>&amp;C&amp;P od &amp;N&amp;R&amp;A</oddFooter>
  </headerFooter>
  <colBreaks count="1" manualBreakCount="1">
    <brk id="10" max="1048575" man="1"/>
  </colBreak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203"/>
  <sheetViews>
    <sheetView zoomScale="130" zoomScaleNormal="130" zoomScaleSheetLayoutView="130" workbookViewId="0">
      <pane xSplit="2" ySplit="18" topLeftCell="C19" activePane="bottomRight" state="frozen"/>
      <selection activeCell="D3" sqref="D3"/>
      <selection pane="topRight" activeCell="D3" sqref="D3"/>
      <selection pane="bottomLeft" activeCell="D3" sqref="D3"/>
      <selection pane="bottomRight" activeCell="E11" sqref="E11"/>
    </sheetView>
  </sheetViews>
  <sheetFormatPr defaultRowHeight="15.75" x14ac:dyDescent="0.25"/>
  <cols>
    <col min="1" max="1" width="9.140625" style="14"/>
    <col min="2" max="2" width="44.42578125" style="14" customWidth="1"/>
    <col min="3" max="3" width="9.85546875" style="47" customWidth="1"/>
    <col min="4" max="4" width="8.7109375" style="14" bestFit="1" customWidth="1"/>
    <col min="5" max="5" width="16.28515625" style="14" customWidth="1"/>
    <col min="6" max="6" width="16.85546875" style="14" bestFit="1" customWidth="1"/>
    <col min="7" max="16384" width="9.140625" style="14"/>
  </cols>
  <sheetData>
    <row r="1" spans="1:6" x14ac:dyDescent="0.25">
      <c r="A1" s="16"/>
      <c r="B1" s="16"/>
      <c r="C1" s="46"/>
      <c r="D1" s="16"/>
      <c r="E1" s="16"/>
      <c r="F1" s="16"/>
    </row>
    <row r="2" spans="1:6" x14ac:dyDescent="0.25">
      <c r="A2" s="15" t="s">
        <v>0</v>
      </c>
    </row>
    <row r="3" spans="1:6" x14ac:dyDescent="0.25">
      <c r="A3" s="16"/>
    </row>
    <row r="4" spans="1:6" x14ac:dyDescent="0.25">
      <c r="A4" s="16" t="s">
        <v>1</v>
      </c>
    </row>
    <row r="5" spans="1:6" x14ac:dyDescent="0.25">
      <c r="A5" s="16" t="s">
        <v>2</v>
      </c>
    </row>
    <row r="6" spans="1:6" x14ac:dyDescent="0.25">
      <c r="A6" s="16" t="s">
        <v>3</v>
      </c>
    </row>
    <row r="7" spans="1:6" x14ac:dyDescent="0.25">
      <c r="A7" s="16" t="s">
        <v>4</v>
      </c>
    </row>
    <row r="8" spans="1:6" x14ac:dyDescent="0.25">
      <c r="A8" s="16" t="s">
        <v>5</v>
      </c>
    </row>
    <row r="9" spans="1:6" x14ac:dyDescent="0.25">
      <c r="A9" s="16" t="s">
        <v>6</v>
      </c>
    </row>
    <row r="10" spans="1:6" x14ac:dyDescent="0.25">
      <c r="A10" s="16" t="s">
        <v>7</v>
      </c>
    </row>
    <row r="11" spans="1:6" x14ac:dyDescent="0.25">
      <c r="A11" s="16" t="s">
        <v>8</v>
      </c>
    </row>
    <row r="12" spans="1:6" x14ac:dyDescent="0.25">
      <c r="A12" s="16" t="s">
        <v>200</v>
      </c>
    </row>
    <row r="13" spans="1:6" x14ac:dyDescent="0.25">
      <c r="A13" s="16" t="s">
        <v>9</v>
      </c>
    </row>
    <row r="14" spans="1:6" x14ac:dyDescent="0.25">
      <c r="A14" s="16" t="s">
        <v>10</v>
      </c>
    </row>
    <row r="15" spans="1:6" x14ac:dyDescent="0.25">
      <c r="A15" s="16" t="s">
        <v>11</v>
      </c>
    </row>
    <row r="16" spans="1:6" x14ac:dyDescent="0.25">
      <c r="A16" s="16"/>
    </row>
    <row r="17" spans="1:6" ht="16.5" thickBot="1" x14ac:dyDescent="0.3">
      <c r="A17" s="15"/>
      <c r="B17" s="12"/>
      <c r="C17" s="48"/>
      <c r="D17" s="13"/>
      <c r="E17" s="13"/>
      <c r="F17" s="12"/>
    </row>
    <row r="18" spans="1:6" s="40" customFormat="1" ht="33.75" customHeight="1" thickBot="1" x14ac:dyDescent="0.3">
      <c r="A18" s="35" t="s">
        <v>196</v>
      </c>
      <c r="B18" s="36" t="s">
        <v>197</v>
      </c>
      <c r="C18" s="52" t="s">
        <v>199</v>
      </c>
      <c r="D18" s="37" t="s">
        <v>12</v>
      </c>
      <c r="E18" s="38" t="s">
        <v>198</v>
      </c>
      <c r="F18" s="39" t="s">
        <v>13</v>
      </c>
    </row>
    <row r="19" spans="1:6" x14ac:dyDescent="0.25">
      <c r="A19" s="17" t="s">
        <v>14</v>
      </c>
      <c r="B19" s="18" t="s">
        <v>203</v>
      </c>
      <c r="C19" s="49"/>
      <c r="D19" s="19"/>
      <c r="E19" s="20"/>
      <c r="F19" s="21"/>
    </row>
    <row r="20" spans="1:6" x14ac:dyDescent="0.25">
      <c r="A20" s="17"/>
      <c r="B20" s="18"/>
      <c r="C20" s="49"/>
      <c r="D20" s="19"/>
      <c r="E20" s="20"/>
      <c r="F20" s="21"/>
    </row>
    <row r="21" spans="1:6" s="45" customFormat="1" ht="21" x14ac:dyDescent="0.35">
      <c r="A21" s="76" t="s">
        <v>15</v>
      </c>
      <c r="B21" s="77" t="s">
        <v>16</v>
      </c>
      <c r="C21" s="78"/>
      <c r="D21" s="79"/>
      <c r="E21" s="80"/>
      <c r="F21" s="81"/>
    </row>
    <row r="22" spans="1:6" s="44" customFormat="1" x14ac:dyDescent="0.25">
      <c r="A22" s="41"/>
      <c r="B22" s="28"/>
      <c r="C22" s="50"/>
      <c r="D22" s="29"/>
      <c r="E22" s="42"/>
      <c r="F22" s="43"/>
    </row>
    <row r="23" spans="1:6" x14ac:dyDescent="0.25">
      <c r="A23" s="82" t="s">
        <v>17</v>
      </c>
      <c r="B23" s="83" t="s">
        <v>18</v>
      </c>
      <c r="C23" s="84"/>
      <c r="D23" s="85"/>
      <c r="E23" s="86"/>
      <c r="F23" s="87"/>
    </row>
    <row r="24" spans="1:6" ht="173.25" x14ac:dyDescent="0.25">
      <c r="A24" s="24" t="s">
        <v>19</v>
      </c>
      <c r="B24" s="25" t="s">
        <v>20</v>
      </c>
      <c r="C24" s="53" t="s">
        <v>21</v>
      </c>
      <c r="D24" s="54">
        <v>1</v>
      </c>
      <c r="E24" s="55"/>
      <c r="F24" s="56">
        <f>ROUND(D24*E24,2)</f>
        <v>0</v>
      </c>
    </row>
    <row r="25" spans="1:6" x14ac:dyDescent="0.25">
      <c r="A25" s="24"/>
      <c r="B25" s="25"/>
      <c r="C25" s="53"/>
      <c r="D25" s="54"/>
      <c r="E25" s="55"/>
      <c r="F25" s="56"/>
    </row>
    <row r="26" spans="1:6" x14ac:dyDescent="0.25">
      <c r="A26" s="82" t="s">
        <v>22</v>
      </c>
      <c r="B26" s="83" t="s">
        <v>23</v>
      </c>
      <c r="C26" s="72"/>
      <c r="D26" s="73"/>
      <c r="E26" s="88"/>
      <c r="F26" s="89"/>
    </row>
    <row r="27" spans="1:6" x14ac:dyDescent="0.25">
      <c r="A27" s="24" t="s">
        <v>24</v>
      </c>
      <c r="B27" s="25" t="s">
        <v>25</v>
      </c>
      <c r="C27" s="53" t="s">
        <v>21</v>
      </c>
      <c r="D27" s="54">
        <v>2</v>
      </c>
      <c r="E27" s="55"/>
      <c r="F27" s="56">
        <f t="shared" ref="F27:F42" si="0">ROUND(D27*E27,2)</f>
        <v>0</v>
      </c>
    </row>
    <row r="28" spans="1:6" ht="63" x14ac:dyDescent="0.25">
      <c r="A28" s="24" t="s">
        <v>26</v>
      </c>
      <c r="B28" s="25" t="s">
        <v>27</v>
      </c>
      <c r="C28" s="53" t="s">
        <v>21</v>
      </c>
      <c r="D28" s="54">
        <v>4</v>
      </c>
      <c r="E28" s="55"/>
      <c r="F28" s="56">
        <f t="shared" si="0"/>
        <v>0</v>
      </c>
    </row>
    <row r="29" spans="1:6" ht="63" x14ac:dyDescent="0.25">
      <c r="A29" s="24" t="s">
        <v>28</v>
      </c>
      <c r="B29" s="25" t="s">
        <v>29</v>
      </c>
      <c r="C29" s="53" t="s">
        <v>21</v>
      </c>
      <c r="D29" s="54">
        <v>2</v>
      </c>
      <c r="E29" s="55"/>
      <c r="F29" s="56">
        <f t="shared" si="0"/>
        <v>0</v>
      </c>
    </row>
    <row r="30" spans="1:6" ht="78.75" x14ac:dyDescent="0.25">
      <c r="A30" s="24" t="s">
        <v>30</v>
      </c>
      <c r="B30" s="25" t="s">
        <v>31</v>
      </c>
      <c r="C30" s="53" t="s">
        <v>21</v>
      </c>
      <c r="D30" s="54">
        <v>1</v>
      </c>
      <c r="E30" s="55"/>
      <c r="F30" s="56">
        <f t="shared" si="0"/>
        <v>0</v>
      </c>
    </row>
    <row r="31" spans="1:6" ht="47.25" x14ac:dyDescent="0.25">
      <c r="A31" s="24" t="s">
        <v>32</v>
      </c>
      <c r="B31" s="25" t="s">
        <v>33</v>
      </c>
      <c r="C31" s="53" t="s">
        <v>34</v>
      </c>
      <c r="D31" s="54">
        <v>4</v>
      </c>
      <c r="E31" s="55"/>
      <c r="F31" s="56">
        <f t="shared" si="0"/>
        <v>0</v>
      </c>
    </row>
    <row r="32" spans="1:6" ht="47.25" x14ac:dyDescent="0.25">
      <c r="A32" s="24" t="s">
        <v>35</v>
      </c>
      <c r="B32" s="25" t="s">
        <v>36</v>
      </c>
      <c r="C32" s="53" t="s">
        <v>21</v>
      </c>
      <c r="D32" s="54">
        <v>1</v>
      </c>
      <c r="E32" s="55"/>
      <c r="F32" s="56">
        <f t="shared" si="0"/>
        <v>0</v>
      </c>
    </row>
    <row r="33" spans="1:6" ht="47.25" x14ac:dyDescent="0.25">
      <c r="A33" s="24" t="s">
        <v>37</v>
      </c>
      <c r="B33" s="25" t="s">
        <v>38</v>
      </c>
      <c r="C33" s="53" t="s">
        <v>39</v>
      </c>
      <c r="D33" s="54">
        <v>81.900000000000006</v>
      </c>
      <c r="E33" s="55"/>
      <c r="F33" s="56">
        <f t="shared" si="0"/>
        <v>0</v>
      </c>
    </row>
    <row r="34" spans="1:6" ht="47.25" x14ac:dyDescent="0.25">
      <c r="A34" s="24" t="s">
        <v>40</v>
      </c>
      <c r="B34" s="25" t="s">
        <v>41</v>
      </c>
      <c r="C34" s="53" t="s">
        <v>39</v>
      </c>
      <c r="D34" s="54">
        <v>17.420000000000002</v>
      </c>
      <c r="E34" s="55"/>
      <c r="F34" s="56">
        <f t="shared" si="0"/>
        <v>0</v>
      </c>
    </row>
    <row r="35" spans="1:6" ht="47.25" x14ac:dyDescent="0.25">
      <c r="A35" s="24" t="s">
        <v>42</v>
      </c>
      <c r="B35" s="25" t="s">
        <v>43</v>
      </c>
      <c r="C35" s="53" t="s">
        <v>44</v>
      </c>
      <c r="D35" s="54">
        <v>0.32</v>
      </c>
      <c r="E35" s="55"/>
      <c r="F35" s="56">
        <f t="shared" si="0"/>
        <v>0</v>
      </c>
    </row>
    <row r="36" spans="1:6" ht="63" x14ac:dyDescent="0.25">
      <c r="A36" s="24" t="s">
        <v>45</v>
      </c>
      <c r="B36" s="25" t="s">
        <v>46</v>
      </c>
      <c r="C36" s="53" t="s">
        <v>39</v>
      </c>
      <c r="D36" s="54">
        <v>17.420000000000002</v>
      </c>
      <c r="E36" s="55"/>
      <c r="F36" s="56">
        <f t="shared" si="0"/>
        <v>0</v>
      </c>
    </row>
    <row r="37" spans="1:6" ht="63" x14ac:dyDescent="0.25">
      <c r="A37" s="24" t="s">
        <v>47</v>
      </c>
      <c r="B37" s="25" t="s">
        <v>48</v>
      </c>
      <c r="C37" s="53" t="s">
        <v>49</v>
      </c>
      <c r="D37" s="54">
        <v>40</v>
      </c>
      <c r="E37" s="55"/>
      <c r="F37" s="56">
        <f t="shared" si="0"/>
        <v>0</v>
      </c>
    </row>
    <row r="38" spans="1:6" ht="63" x14ac:dyDescent="0.25">
      <c r="A38" s="24" t="s">
        <v>50</v>
      </c>
      <c r="B38" s="25" t="s">
        <v>51</v>
      </c>
      <c r="C38" s="53" t="s">
        <v>49</v>
      </c>
      <c r="D38" s="54">
        <v>15</v>
      </c>
      <c r="E38" s="55"/>
      <c r="F38" s="56">
        <f t="shared" si="0"/>
        <v>0</v>
      </c>
    </row>
    <row r="39" spans="1:6" ht="63" x14ac:dyDescent="0.25">
      <c r="A39" s="24" t="s">
        <v>52</v>
      </c>
      <c r="B39" s="25" t="s">
        <v>53</v>
      </c>
      <c r="C39" s="53" t="s">
        <v>21</v>
      </c>
      <c r="D39" s="54">
        <v>1</v>
      </c>
      <c r="E39" s="55"/>
      <c r="F39" s="56">
        <f t="shared" si="0"/>
        <v>0</v>
      </c>
    </row>
    <row r="40" spans="1:6" ht="63" x14ac:dyDescent="0.25">
      <c r="A40" s="24" t="s">
        <v>54</v>
      </c>
      <c r="B40" s="25" t="s">
        <v>55</v>
      </c>
      <c r="C40" s="53" t="s">
        <v>49</v>
      </c>
      <c r="D40" s="54">
        <v>15</v>
      </c>
      <c r="E40" s="55"/>
      <c r="F40" s="56">
        <f t="shared" si="0"/>
        <v>0</v>
      </c>
    </row>
    <row r="41" spans="1:6" ht="63" x14ac:dyDescent="0.25">
      <c r="A41" s="24" t="s">
        <v>56</v>
      </c>
      <c r="B41" s="25" t="s">
        <v>57</v>
      </c>
      <c r="C41" s="53" t="s">
        <v>49</v>
      </c>
      <c r="D41" s="54">
        <v>25.6</v>
      </c>
      <c r="E41" s="55"/>
      <c r="F41" s="56">
        <f t="shared" si="0"/>
        <v>0</v>
      </c>
    </row>
    <row r="42" spans="1:6" ht="63" x14ac:dyDescent="0.25">
      <c r="A42" s="24" t="s">
        <v>58</v>
      </c>
      <c r="B42" s="25" t="s">
        <v>59</v>
      </c>
      <c r="C42" s="53" t="s">
        <v>49</v>
      </c>
      <c r="D42" s="54">
        <v>4</v>
      </c>
      <c r="E42" s="55"/>
      <c r="F42" s="56">
        <f t="shared" si="0"/>
        <v>0</v>
      </c>
    </row>
    <row r="43" spans="1:6" x14ac:dyDescent="0.25">
      <c r="A43" s="24"/>
      <c r="B43" s="25"/>
      <c r="C43" s="53"/>
      <c r="D43" s="54"/>
      <c r="E43" s="55"/>
      <c r="F43" s="56"/>
    </row>
    <row r="44" spans="1:6" x14ac:dyDescent="0.25">
      <c r="A44" s="22" t="s">
        <v>60</v>
      </c>
      <c r="B44" s="23" t="s">
        <v>61</v>
      </c>
      <c r="C44" s="57"/>
      <c r="D44" s="58"/>
      <c r="E44" s="59"/>
      <c r="F44" s="60"/>
    </row>
    <row r="45" spans="1:6" ht="31.5" x14ac:dyDescent="0.25">
      <c r="A45" s="24" t="s">
        <v>62</v>
      </c>
      <c r="B45" s="25" t="s">
        <v>63</v>
      </c>
      <c r="C45" s="53" t="s">
        <v>49</v>
      </c>
      <c r="D45" s="54">
        <v>15</v>
      </c>
      <c r="E45" s="55"/>
      <c r="F45" s="56">
        <f t="shared" ref="F45:F51" si="1">ROUND(D45*E45,2)</f>
        <v>0</v>
      </c>
    </row>
    <row r="46" spans="1:6" ht="31.5" x14ac:dyDescent="0.25">
      <c r="A46" s="24" t="s">
        <v>64</v>
      </c>
      <c r="B46" s="25" t="s">
        <v>65</v>
      </c>
      <c r="C46" s="53" t="s">
        <v>49</v>
      </c>
      <c r="D46" s="54">
        <v>25.6</v>
      </c>
      <c r="E46" s="55"/>
      <c r="F46" s="56">
        <f t="shared" si="1"/>
        <v>0</v>
      </c>
    </row>
    <row r="47" spans="1:6" ht="78.75" x14ac:dyDescent="0.25">
      <c r="A47" s="24" t="s">
        <v>66</v>
      </c>
      <c r="B47" s="25" t="s">
        <v>67</v>
      </c>
      <c r="C47" s="53" t="s">
        <v>49</v>
      </c>
      <c r="D47" s="54">
        <v>71.8</v>
      </c>
      <c r="E47" s="55"/>
      <c r="F47" s="56">
        <f t="shared" si="1"/>
        <v>0</v>
      </c>
    </row>
    <row r="48" spans="1:6" ht="78.75" x14ac:dyDescent="0.25">
      <c r="A48" s="24" t="s">
        <v>68</v>
      </c>
      <c r="B48" s="25" t="s">
        <v>69</v>
      </c>
      <c r="C48" s="53" t="s">
        <v>39</v>
      </c>
      <c r="D48" s="54">
        <v>17.2</v>
      </c>
      <c r="E48" s="55"/>
      <c r="F48" s="56">
        <f t="shared" si="1"/>
        <v>0</v>
      </c>
    </row>
    <row r="49" spans="1:6" ht="47.25" x14ac:dyDescent="0.25">
      <c r="A49" s="24" t="s">
        <v>70</v>
      </c>
      <c r="B49" s="25" t="s">
        <v>71</v>
      </c>
      <c r="C49" s="53" t="s">
        <v>39</v>
      </c>
      <c r="D49" s="54">
        <v>17.2</v>
      </c>
      <c r="E49" s="55"/>
      <c r="F49" s="56">
        <f t="shared" si="1"/>
        <v>0</v>
      </c>
    </row>
    <row r="50" spans="1:6" ht="47.25" x14ac:dyDescent="0.25">
      <c r="A50" s="24" t="s">
        <v>72</v>
      </c>
      <c r="B50" s="25" t="s">
        <v>73</v>
      </c>
      <c r="C50" s="53" t="s">
        <v>21</v>
      </c>
      <c r="D50" s="54">
        <v>4</v>
      </c>
      <c r="E50" s="55"/>
      <c r="F50" s="56">
        <f t="shared" si="1"/>
        <v>0</v>
      </c>
    </row>
    <row r="51" spans="1:6" ht="31.5" x14ac:dyDescent="0.25">
      <c r="A51" s="24" t="s">
        <v>74</v>
      </c>
      <c r="B51" s="25" t="s">
        <v>75</v>
      </c>
      <c r="C51" s="53" t="s">
        <v>21</v>
      </c>
      <c r="D51" s="54">
        <v>1</v>
      </c>
      <c r="E51" s="55"/>
      <c r="F51" s="56">
        <f t="shared" si="1"/>
        <v>0</v>
      </c>
    </row>
    <row r="52" spans="1:6" x14ac:dyDescent="0.25">
      <c r="A52" s="24"/>
      <c r="B52" s="98" t="s">
        <v>76</v>
      </c>
      <c r="C52" s="99"/>
      <c r="D52" s="100"/>
      <c r="E52" s="101"/>
      <c r="F52" s="102">
        <f>ROUND(SUM(F24:F51),2)</f>
        <v>0</v>
      </c>
    </row>
    <row r="53" spans="1:6" x14ac:dyDescent="0.25">
      <c r="A53" s="24"/>
      <c r="B53" s="28"/>
      <c r="C53" s="62"/>
      <c r="D53" s="63"/>
      <c r="E53" s="64"/>
      <c r="F53" s="65"/>
    </row>
    <row r="54" spans="1:6" s="45" customFormat="1" ht="21" x14ac:dyDescent="0.35">
      <c r="A54" s="76" t="s">
        <v>77</v>
      </c>
      <c r="B54" s="77" t="s">
        <v>78</v>
      </c>
      <c r="C54" s="90"/>
      <c r="D54" s="91"/>
      <c r="E54" s="92"/>
      <c r="F54" s="93"/>
    </row>
    <row r="55" spans="1:6" s="44" customFormat="1" x14ac:dyDescent="0.25">
      <c r="A55" s="41"/>
      <c r="B55" s="28"/>
      <c r="C55" s="62"/>
      <c r="D55" s="63"/>
      <c r="E55" s="74"/>
      <c r="F55" s="75"/>
    </row>
    <row r="56" spans="1:6" x14ac:dyDescent="0.25">
      <c r="A56" s="82" t="s">
        <v>79</v>
      </c>
      <c r="B56" s="83" t="s">
        <v>80</v>
      </c>
      <c r="C56" s="72"/>
      <c r="D56" s="73"/>
      <c r="E56" s="88"/>
      <c r="F56" s="89"/>
    </row>
    <row r="57" spans="1:6" ht="47.25" x14ac:dyDescent="0.25">
      <c r="A57" s="24" t="s">
        <v>19</v>
      </c>
      <c r="B57" s="25" t="s">
        <v>81</v>
      </c>
      <c r="C57" s="53" t="s">
        <v>39</v>
      </c>
      <c r="D57" s="54">
        <v>17.420000000000002</v>
      </c>
      <c r="E57" s="55"/>
      <c r="F57" s="56">
        <f>ROUND(D57*E57,2)</f>
        <v>0</v>
      </c>
    </row>
    <row r="58" spans="1:6" ht="47.25" x14ac:dyDescent="0.25">
      <c r="A58" s="24" t="s">
        <v>24</v>
      </c>
      <c r="B58" s="25" t="s">
        <v>82</v>
      </c>
      <c r="C58" s="53" t="s">
        <v>49</v>
      </c>
      <c r="D58" s="54">
        <v>3.6</v>
      </c>
      <c r="E58" s="55"/>
      <c r="F58" s="56">
        <f>ROUND(D58*E58,2)</f>
        <v>0</v>
      </c>
    </row>
    <row r="59" spans="1:6" x14ac:dyDescent="0.25">
      <c r="A59" s="24" t="s">
        <v>26</v>
      </c>
      <c r="B59" s="25" t="s">
        <v>83</v>
      </c>
      <c r="C59" s="53" t="s">
        <v>34</v>
      </c>
      <c r="D59" s="54">
        <v>2</v>
      </c>
      <c r="E59" s="55"/>
      <c r="F59" s="56">
        <f>ROUND(D59*E59,2)</f>
        <v>0</v>
      </c>
    </row>
    <row r="60" spans="1:6" x14ac:dyDescent="0.25">
      <c r="A60" s="24" t="s">
        <v>28</v>
      </c>
      <c r="B60" s="25" t="s">
        <v>84</v>
      </c>
      <c r="C60" s="53" t="s">
        <v>34</v>
      </c>
      <c r="D60" s="54">
        <v>8</v>
      </c>
      <c r="E60" s="55"/>
      <c r="F60" s="56">
        <f>ROUND(D60*E60,2)</f>
        <v>0</v>
      </c>
    </row>
    <row r="61" spans="1:6" x14ac:dyDescent="0.25">
      <c r="A61" s="82" t="s">
        <v>85</v>
      </c>
      <c r="B61" s="83" t="s">
        <v>86</v>
      </c>
      <c r="C61" s="72"/>
      <c r="D61" s="73"/>
      <c r="E61" s="88"/>
      <c r="F61" s="89"/>
    </row>
    <row r="62" spans="1:6" ht="47.25" x14ac:dyDescent="0.25">
      <c r="A62" s="24" t="s">
        <v>30</v>
      </c>
      <c r="B62" s="25" t="s">
        <v>87</v>
      </c>
      <c r="C62" s="53"/>
      <c r="D62" s="54"/>
      <c r="E62" s="55"/>
      <c r="F62" s="56"/>
    </row>
    <row r="63" spans="1:6" x14ac:dyDescent="0.25">
      <c r="A63" s="24"/>
      <c r="B63" s="25" t="s">
        <v>88</v>
      </c>
      <c r="C63" s="53" t="s">
        <v>39</v>
      </c>
      <c r="D63" s="54">
        <v>64</v>
      </c>
      <c r="E63" s="55"/>
      <c r="F63" s="56">
        <f>ROUND(D63*E63,2)</f>
        <v>0</v>
      </c>
    </row>
    <row r="64" spans="1:6" x14ac:dyDescent="0.25">
      <c r="A64" s="24"/>
      <c r="B64" s="25" t="s">
        <v>89</v>
      </c>
      <c r="C64" s="53" t="s">
        <v>39</v>
      </c>
      <c r="D64" s="54">
        <v>58.5</v>
      </c>
      <c r="E64" s="55"/>
      <c r="F64" s="56">
        <f>ROUND(D64*E64,2)</f>
        <v>0</v>
      </c>
    </row>
    <row r="65" spans="1:6" ht="47.25" x14ac:dyDescent="0.25">
      <c r="A65" s="24" t="s">
        <v>32</v>
      </c>
      <c r="B65" s="25" t="s">
        <v>90</v>
      </c>
      <c r="C65" s="53"/>
      <c r="D65" s="54"/>
      <c r="E65" s="55"/>
      <c r="F65" s="56"/>
    </row>
    <row r="66" spans="1:6" x14ac:dyDescent="0.25">
      <c r="A66" s="24"/>
      <c r="B66" s="25" t="s">
        <v>88</v>
      </c>
      <c r="C66" s="53" t="s">
        <v>39</v>
      </c>
      <c r="D66" s="54">
        <v>23</v>
      </c>
      <c r="E66" s="55"/>
      <c r="F66" s="56">
        <f>ROUND(D66*E66,2)</f>
        <v>0</v>
      </c>
    </row>
    <row r="67" spans="1:6" x14ac:dyDescent="0.25">
      <c r="A67" s="24"/>
      <c r="B67" s="25" t="s">
        <v>89</v>
      </c>
      <c r="C67" s="53" t="s">
        <v>39</v>
      </c>
      <c r="D67" s="54">
        <v>17.420000000000002</v>
      </c>
      <c r="E67" s="55"/>
      <c r="F67" s="56">
        <f>ROUND(D67*E67,2)</f>
        <v>0</v>
      </c>
    </row>
    <row r="68" spans="1:6" x14ac:dyDescent="0.25">
      <c r="A68" s="24" t="s">
        <v>35</v>
      </c>
      <c r="B68" s="25" t="s">
        <v>91</v>
      </c>
      <c r="C68" s="53" t="s">
        <v>49</v>
      </c>
      <c r="D68" s="54">
        <v>6.8</v>
      </c>
      <c r="E68" s="55"/>
      <c r="F68" s="56">
        <f>ROUND(D68*E68,2)</f>
        <v>0</v>
      </c>
    </row>
    <row r="69" spans="1:6" x14ac:dyDescent="0.25">
      <c r="A69" s="24" t="s">
        <v>37</v>
      </c>
      <c r="B69" s="25" t="s">
        <v>92</v>
      </c>
      <c r="C69" s="53" t="s">
        <v>49</v>
      </c>
      <c r="D69" s="54">
        <v>69.2</v>
      </c>
      <c r="E69" s="55"/>
      <c r="F69" s="56">
        <f>ROUND(D69*E69,2)</f>
        <v>0</v>
      </c>
    </row>
    <row r="70" spans="1:6" x14ac:dyDescent="0.25">
      <c r="A70" s="82" t="s">
        <v>93</v>
      </c>
      <c r="B70" s="83" t="s">
        <v>94</v>
      </c>
      <c r="C70" s="72"/>
      <c r="D70" s="73"/>
      <c r="E70" s="88"/>
      <c r="F70" s="89"/>
    </row>
    <row r="71" spans="1:6" ht="31.5" x14ac:dyDescent="0.25">
      <c r="A71" s="24" t="s">
        <v>40</v>
      </c>
      <c r="B71" s="25" t="s">
        <v>95</v>
      </c>
      <c r="C71" s="53" t="s">
        <v>39</v>
      </c>
      <c r="D71" s="54">
        <v>23.9</v>
      </c>
      <c r="E71" s="55"/>
      <c r="F71" s="56">
        <f>ROUND(D71*E71,2)</f>
        <v>0</v>
      </c>
    </row>
    <row r="72" spans="1:6" x14ac:dyDescent="0.25">
      <c r="A72" s="24" t="s">
        <v>42</v>
      </c>
      <c r="B72" s="25" t="s">
        <v>96</v>
      </c>
      <c r="C72" s="53" t="s">
        <v>39</v>
      </c>
      <c r="D72" s="54">
        <v>36.6</v>
      </c>
      <c r="E72" s="55"/>
      <c r="F72" s="56">
        <f>ROUND(D72*E72,2)</f>
        <v>0</v>
      </c>
    </row>
    <row r="73" spans="1:6" ht="31.5" x14ac:dyDescent="0.25">
      <c r="A73" s="24" t="s">
        <v>45</v>
      </c>
      <c r="B73" s="25" t="s">
        <v>97</v>
      </c>
      <c r="C73" s="53" t="s">
        <v>39</v>
      </c>
      <c r="D73" s="54">
        <v>18.899999999999999</v>
      </c>
      <c r="E73" s="55"/>
      <c r="F73" s="56">
        <f>ROUND(D73*E73,2)</f>
        <v>0</v>
      </c>
    </row>
    <row r="74" spans="1:6" ht="31.5" x14ac:dyDescent="0.25">
      <c r="A74" s="24" t="s">
        <v>47</v>
      </c>
      <c r="B74" s="25" t="s">
        <v>98</v>
      </c>
      <c r="C74" s="53" t="s">
        <v>39</v>
      </c>
      <c r="D74" s="54">
        <v>12.8</v>
      </c>
      <c r="E74" s="55"/>
      <c r="F74" s="56">
        <f>ROUND(D74*E74,2)</f>
        <v>0</v>
      </c>
    </row>
    <row r="75" spans="1:6" x14ac:dyDescent="0.25">
      <c r="A75" s="24" t="s">
        <v>50</v>
      </c>
      <c r="B75" s="25" t="s">
        <v>99</v>
      </c>
      <c r="C75" s="53" t="s">
        <v>21</v>
      </c>
      <c r="D75" s="54">
        <v>1</v>
      </c>
      <c r="E75" s="55"/>
      <c r="F75" s="56">
        <f>ROUND(D75*E75,2)</f>
        <v>0</v>
      </c>
    </row>
    <row r="76" spans="1:6" x14ac:dyDescent="0.25">
      <c r="A76" s="24"/>
      <c r="B76" s="98" t="s">
        <v>100</v>
      </c>
      <c r="C76" s="99"/>
      <c r="D76" s="100"/>
      <c r="E76" s="101"/>
      <c r="F76" s="102">
        <f>ROUND(SUM(F57:F75),2)</f>
        <v>0</v>
      </c>
    </row>
    <row r="77" spans="1:6" x14ac:dyDescent="0.25">
      <c r="A77" s="24"/>
      <c r="B77" s="28"/>
      <c r="C77" s="62"/>
      <c r="D77" s="63"/>
      <c r="E77" s="64"/>
      <c r="F77" s="65"/>
    </row>
    <row r="78" spans="1:6" ht="21" x14ac:dyDescent="0.35">
      <c r="A78" s="76" t="s">
        <v>101</v>
      </c>
      <c r="B78" s="77" t="s">
        <v>102</v>
      </c>
      <c r="C78" s="90"/>
      <c r="D78" s="91"/>
      <c r="E78" s="92"/>
      <c r="F78" s="93"/>
    </row>
    <row r="79" spans="1:6" s="44" customFormat="1" ht="21" x14ac:dyDescent="0.35">
      <c r="A79" s="94"/>
      <c r="B79" s="32"/>
      <c r="C79" s="95"/>
      <c r="D79" s="96"/>
      <c r="E79" s="97"/>
      <c r="F79" s="2"/>
    </row>
    <row r="80" spans="1:6" x14ac:dyDescent="0.25">
      <c r="A80" s="82" t="s">
        <v>103</v>
      </c>
      <c r="B80" s="83" t="s">
        <v>104</v>
      </c>
      <c r="C80" s="72"/>
      <c r="D80" s="73"/>
      <c r="E80" s="88"/>
      <c r="F80" s="89"/>
    </row>
    <row r="81" spans="1:6" ht="47.25" x14ac:dyDescent="0.25">
      <c r="A81" s="24" t="s">
        <v>19</v>
      </c>
      <c r="B81" s="12" t="s">
        <v>105</v>
      </c>
      <c r="C81" s="53" t="s">
        <v>21</v>
      </c>
      <c r="D81" s="54">
        <v>1</v>
      </c>
      <c r="E81" s="55"/>
      <c r="F81" s="56">
        <f>ROUND(D81*E81,2)</f>
        <v>0</v>
      </c>
    </row>
    <row r="82" spans="1:6" ht="47.25" x14ac:dyDescent="0.25">
      <c r="A82" s="24" t="s">
        <v>24</v>
      </c>
      <c r="B82" s="30" t="s">
        <v>106</v>
      </c>
      <c r="C82" s="53" t="s">
        <v>21</v>
      </c>
      <c r="D82" s="54">
        <v>2</v>
      </c>
      <c r="E82" s="55"/>
      <c r="F82" s="56">
        <f>ROUND(D82*E82,2)</f>
        <v>0</v>
      </c>
    </row>
    <row r="83" spans="1:6" ht="47.25" x14ac:dyDescent="0.25">
      <c r="A83" s="24" t="s">
        <v>26</v>
      </c>
      <c r="B83" s="30" t="s">
        <v>107</v>
      </c>
      <c r="C83" s="53"/>
      <c r="D83" s="54"/>
      <c r="F83" s="56"/>
    </row>
    <row r="84" spans="1:6" x14ac:dyDescent="0.25">
      <c r="A84" s="24"/>
      <c r="B84" s="12" t="s">
        <v>108</v>
      </c>
      <c r="C84" s="53" t="s">
        <v>49</v>
      </c>
      <c r="D84" s="54">
        <v>24</v>
      </c>
      <c r="E84" s="55"/>
      <c r="F84" s="56">
        <f>ROUND(D84*E84,2)</f>
        <v>0</v>
      </c>
    </row>
    <row r="85" spans="1:6" x14ac:dyDescent="0.25">
      <c r="A85" s="24"/>
      <c r="B85" s="12" t="s">
        <v>109</v>
      </c>
      <c r="C85" s="53" t="s">
        <v>49</v>
      </c>
      <c r="D85" s="54">
        <v>20</v>
      </c>
      <c r="E85" s="55"/>
      <c r="F85" s="56">
        <f>ROUND(D85*E85,2)</f>
        <v>0</v>
      </c>
    </row>
    <row r="86" spans="1:6" x14ac:dyDescent="0.25">
      <c r="A86" s="24"/>
      <c r="B86" s="12" t="s">
        <v>110</v>
      </c>
      <c r="C86" s="53" t="s">
        <v>49</v>
      </c>
      <c r="D86" s="54">
        <v>16</v>
      </c>
      <c r="E86" s="55"/>
      <c r="F86" s="56">
        <f>ROUND(D86*E86,2)</f>
        <v>0</v>
      </c>
    </row>
    <row r="87" spans="1:6" ht="39.75" customHeight="1" x14ac:dyDescent="0.25">
      <c r="A87" s="24" t="s">
        <v>28</v>
      </c>
      <c r="B87" s="12" t="s">
        <v>111</v>
      </c>
      <c r="C87" s="53" t="s">
        <v>21</v>
      </c>
      <c r="D87" s="54">
        <v>2</v>
      </c>
      <c r="E87" s="55"/>
      <c r="F87" s="56">
        <f>ROUND(D87*E87,2)</f>
        <v>0</v>
      </c>
    </row>
    <row r="88" spans="1:6" ht="54" customHeight="1" x14ac:dyDescent="0.25">
      <c r="A88" s="24" t="s">
        <v>30</v>
      </c>
      <c r="B88" s="12" t="s">
        <v>112</v>
      </c>
      <c r="C88" s="53" t="s">
        <v>49</v>
      </c>
      <c r="D88" s="54">
        <v>28.4</v>
      </c>
      <c r="E88" s="55"/>
      <c r="F88" s="56">
        <f>ROUND(D88*E88,2)</f>
        <v>0</v>
      </c>
    </row>
    <row r="89" spans="1:6" ht="63" x14ac:dyDescent="0.25">
      <c r="A89" s="24" t="s">
        <v>32</v>
      </c>
      <c r="B89" s="12" t="s">
        <v>113</v>
      </c>
      <c r="C89" s="53"/>
      <c r="D89" s="54"/>
      <c r="E89" s="55"/>
      <c r="F89" s="56"/>
    </row>
    <row r="90" spans="1:6" x14ac:dyDescent="0.25">
      <c r="A90" s="24"/>
      <c r="B90" s="12" t="s">
        <v>114</v>
      </c>
      <c r="C90" s="53" t="s">
        <v>49</v>
      </c>
      <c r="D90" s="54">
        <v>9</v>
      </c>
      <c r="E90" s="55"/>
      <c r="F90" s="56">
        <f t="shared" ref="F90:F103" si="2">ROUND(D90*E90,2)</f>
        <v>0</v>
      </c>
    </row>
    <row r="91" spans="1:6" x14ac:dyDescent="0.25">
      <c r="A91" s="24"/>
      <c r="B91" s="12" t="s">
        <v>115</v>
      </c>
      <c r="C91" s="53" t="s">
        <v>49</v>
      </c>
      <c r="D91" s="54">
        <v>12</v>
      </c>
      <c r="E91" s="55"/>
      <c r="F91" s="56">
        <f t="shared" si="2"/>
        <v>0</v>
      </c>
    </row>
    <row r="92" spans="1:6" x14ac:dyDescent="0.25">
      <c r="A92" s="24"/>
      <c r="B92" s="12" t="s">
        <v>116</v>
      </c>
      <c r="C92" s="53" t="s">
        <v>49</v>
      </c>
      <c r="D92" s="54">
        <v>6</v>
      </c>
      <c r="E92" s="55"/>
      <c r="F92" s="56">
        <f t="shared" si="2"/>
        <v>0</v>
      </c>
    </row>
    <row r="93" spans="1:6" ht="47.25" x14ac:dyDescent="0.25">
      <c r="A93" s="24" t="s">
        <v>35</v>
      </c>
      <c r="B93" s="12" t="s">
        <v>117</v>
      </c>
      <c r="C93" s="53" t="s">
        <v>34</v>
      </c>
      <c r="D93" s="54">
        <v>2</v>
      </c>
      <c r="E93" s="55"/>
      <c r="F93" s="56">
        <f t="shared" si="2"/>
        <v>0</v>
      </c>
    </row>
    <row r="94" spans="1:6" ht="31.5" x14ac:dyDescent="0.25">
      <c r="A94" s="24" t="s">
        <v>37</v>
      </c>
      <c r="B94" s="12" t="s">
        <v>118</v>
      </c>
      <c r="C94" s="53" t="s">
        <v>21</v>
      </c>
      <c r="D94" s="54">
        <v>4</v>
      </c>
      <c r="E94" s="55"/>
      <c r="F94" s="56">
        <f t="shared" si="2"/>
        <v>0</v>
      </c>
    </row>
    <row r="95" spans="1:6" ht="47.25" x14ac:dyDescent="0.25">
      <c r="A95" s="24" t="s">
        <v>40</v>
      </c>
      <c r="B95" s="12" t="s">
        <v>119</v>
      </c>
      <c r="C95" s="53" t="s">
        <v>34</v>
      </c>
      <c r="D95" s="54">
        <v>3</v>
      </c>
      <c r="E95" s="55"/>
      <c r="F95" s="56">
        <f t="shared" si="2"/>
        <v>0</v>
      </c>
    </row>
    <row r="96" spans="1:6" ht="31.5" x14ac:dyDescent="0.25">
      <c r="A96" s="24" t="s">
        <v>42</v>
      </c>
      <c r="B96" s="12" t="s">
        <v>120</v>
      </c>
      <c r="C96" s="53" t="s">
        <v>34</v>
      </c>
      <c r="D96" s="54">
        <v>3</v>
      </c>
      <c r="E96" s="55"/>
      <c r="F96" s="56">
        <f t="shared" si="2"/>
        <v>0</v>
      </c>
    </row>
    <row r="97" spans="1:6" ht="31.5" x14ac:dyDescent="0.25">
      <c r="A97" s="24" t="s">
        <v>45</v>
      </c>
      <c r="B97" s="12" t="s">
        <v>121</v>
      </c>
      <c r="C97" s="53" t="s">
        <v>34</v>
      </c>
      <c r="D97" s="54">
        <v>1</v>
      </c>
      <c r="E97" s="55"/>
      <c r="F97" s="56">
        <f t="shared" si="2"/>
        <v>0</v>
      </c>
    </row>
    <row r="98" spans="1:6" x14ac:dyDescent="0.25">
      <c r="A98" s="12" t="s">
        <v>47</v>
      </c>
      <c r="B98" s="31" t="s">
        <v>122</v>
      </c>
      <c r="C98" s="53" t="s">
        <v>34</v>
      </c>
      <c r="D98" s="54">
        <v>2</v>
      </c>
      <c r="E98" s="55"/>
      <c r="F98" s="56">
        <f t="shared" si="2"/>
        <v>0</v>
      </c>
    </row>
    <row r="99" spans="1:6" ht="31.5" x14ac:dyDescent="0.25">
      <c r="A99" s="12" t="s">
        <v>50</v>
      </c>
      <c r="B99" s="12" t="s">
        <v>123</v>
      </c>
      <c r="C99" s="53" t="s">
        <v>34</v>
      </c>
      <c r="D99" s="54">
        <v>2</v>
      </c>
      <c r="E99" s="55"/>
      <c r="F99" s="56">
        <f t="shared" si="2"/>
        <v>0</v>
      </c>
    </row>
    <row r="100" spans="1:6" x14ac:dyDescent="0.25">
      <c r="A100" s="12" t="s">
        <v>52</v>
      </c>
      <c r="B100" s="12" t="s">
        <v>124</v>
      </c>
      <c r="C100" s="53" t="s">
        <v>34</v>
      </c>
      <c r="D100" s="54">
        <v>4</v>
      </c>
      <c r="E100" s="55"/>
      <c r="F100" s="56">
        <f t="shared" si="2"/>
        <v>0</v>
      </c>
    </row>
    <row r="101" spans="1:6" ht="31.5" x14ac:dyDescent="0.25">
      <c r="A101" s="12" t="s">
        <v>54</v>
      </c>
      <c r="B101" s="12" t="s">
        <v>125</v>
      </c>
      <c r="C101" s="53" t="s">
        <v>34</v>
      </c>
      <c r="D101" s="54">
        <v>12</v>
      </c>
      <c r="E101" s="55"/>
      <c r="F101" s="56">
        <f t="shared" si="2"/>
        <v>0</v>
      </c>
    </row>
    <row r="102" spans="1:6" ht="31.5" x14ac:dyDescent="0.25">
      <c r="A102" s="12" t="s">
        <v>56</v>
      </c>
      <c r="B102" s="12" t="s">
        <v>126</v>
      </c>
      <c r="C102" s="53" t="s">
        <v>34</v>
      </c>
      <c r="D102" s="54">
        <v>1</v>
      </c>
      <c r="E102" s="55"/>
      <c r="F102" s="56">
        <f t="shared" si="2"/>
        <v>0</v>
      </c>
    </row>
    <row r="103" spans="1:6" x14ac:dyDescent="0.25">
      <c r="A103" s="12" t="s">
        <v>58</v>
      </c>
      <c r="B103" s="12" t="s">
        <v>127</v>
      </c>
      <c r="C103" s="53" t="s">
        <v>21</v>
      </c>
      <c r="D103" s="54">
        <v>1</v>
      </c>
      <c r="E103" s="55"/>
      <c r="F103" s="56">
        <f t="shared" si="2"/>
        <v>0</v>
      </c>
    </row>
    <row r="104" spans="1:6" x14ac:dyDescent="0.25">
      <c r="A104" s="82" t="s">
        <v>128</v>
      </c>
      <c r="B104" s="83" t="s">
        <v>129</v>
      </c>
      <c r="C104" s="72"/>
      <c r="D104" s="73"/>
      <c r="E104" s="88"/>
      <c r="F104" s="89"/>
    </row>
    <row r="105" spans="1:6" ht="31.5" x14ac:dyDescent="0.25">
      <c r="A105" s="24" t="s">
        <v>19</v>
      </c>
      <c r="B105" s="25" t="s">
        <v>130</v>
      </c>
      <c r="C105" s="53" t="s">
        <v>21</v>
      </c>
      <c r="D105" s="54">
        <v>1</v>
      </c>
      <c r="E105" s="55"/>
      <c r="F105" s="56">
        <f>ROUND(D105*E105,2)</f>
        <v>0</v>
      </c>
    </row>
    <row r="106" spans="1:6" x14ac:dyDescent="0.25">
      <c r="A106" s="24"/>
      <c r="B106" s="98" t="s">
        <v>131</v>
      </c>
      <c r="C106" s="99"/>
      <c r="D106" s="100"/>
      <c r="E106" s="101"/>
      <c r="F106" s="102">
        <f>ROUND(SUM(F81:F105),2)</f>
        <v>0</v>
      </c>
    </row>
    <row r="107" spans="1:6" x14ac:dyDescent="0.25">
      <c r="A107" s="24"/>
      <c r="B107" s="25"/>
      <c r="C107" s="53"/>
      <c r="D107" s="54"/>
      <c r="E107" s="55"/>
      <c r="F107" s="56"/>
    </row>
    <row r="108" spans="1:6" ht="21" x14ac:dyDescent="0.35">
      <c r="A108" s="76" t="s">
        <v>132</v>
      </c>
      <c r="B108" s="77" t="s">
        <v>133</v>
      </c>
      <c r="C108" s="90"/>
      <c r="D108" s="91"/>
      <c r="E108" s="92"/>
      <c r="F108" s="93"/>
    </row>
    <row r="109" spans="1:6" s="44" customFormat="1" ht="21" x14ac:dyDescent="0.35">
      <c r="A109" s="94"/>
      <c r="B109" s="32"/>
      <c r="C109" s="95"/>
      <c r="D109" s="96"/>
      <c r="E109" s="97"/>
      <c r="F109" s="2"/>
    </row>
    <row r="110" spans="1:6" x14ac:dyDescent="0.25">
      <c r="A110" s="82" t="s">
        <v>134</v>
      </c>
      <c r="B110" s="83" t="s">
        <v>135</v>
      </c>
      <c r="C110" s="72"/>
      <c r="D110" s="73"/>
      <c r="E110" s="88"/>
      <c r="F110" s="89"/>
    </row>
    <row r="111" spans="1:6" x14ac:dyDescent="0.25">
      <c r="A111" s="12" t="s">
        <v>19</v>
      </c>
      <c r="B111" s="24" t="s">
        <v>136</v>
      </c>
      <c r="C111" s="53" t="s">
        <v>34</v>
      </c>
      <c r="D111" s="54">
        <v>4</v>
      </c>
      <c r="E111" s="55"/>
      <c r="F111" s="56">
        <f t="shared" ref="F111:F117" si="3">ROUND(D111*E111,2)</f>
        <v>0</v>
      </c>
    </row>
    <row r="112" spans="1:6" x14ac:dyDescent="0.25">
      <c r="A112" s="24" t="s">
        <v>24</v>
      </c>
      <c r="B112" s="25" t="s">
        <v>137</v>
      </c>
      <c r="C112" s="53" t="s">
        <v>34</v>
      </c>
      <c r="D112" s="54">
        <v>3</v>
      </c>
      <c r="E112" s="55"/>
      <c r="F112" s="56">
        <f t="shared" si="3"/>
        <v>0</v>
      </c>
    </row>
    <row r="113" spans="1:7" ht="31.5" x14ac:dyDescent="0.25">
      <c r="A113" s="24" t="s">
        <v>26</v>
      </c>
      <c r="B113" s="25" t="s">
        <v>138</v>
      </c>
      <c r="C113" s="53" t="s">
        <v>34</v>
      </c>
      <c r="D113" s="54">
        <v>3</v>
      </c>
      <c r="E113" s="55"/>
      <c r="F113" s="56">
        <f t="shared" si="3"/>
        <v>0</v>
      </c>
    </row>
    <row r="114" spans="1:7" x14ac:dyDescent="0.25">
      <c r="A114" s="24" t="s">
        <v>28</v>
      </c>
      <c r="B114" s="25" t="s">
        <v>139</v>
      </c>
      <c r="C114" s="53" t="s">
        <v>34</v>
      </c>
      <c r="D114" s="54">
        <v>2</v>
      </c>
      <c r="E114" s="55"/>
      <c r="F114" s="56">
        <f t="shared" si="3"/>
        <v>0</v>
      </c>
    </row>
    <row r="115" spans="1:7" ht="31.5" x14ac:dyDescent="0.25">
      <c r="A115" s="24" t="s">
        <v>30</v>
      </c>
      <c r="B115" s="25" t="s">
        <v>140</v>
      </c>
      <c r="C115" s="53" t="s">
        <v>34</v>
      </c>
      <c r="D115" s="54">
        <v>4</v>
      </c>
      <c r="E115" s="55"/>
      <c r="F115" s="56">
        <f t="shared" si="3"/>
        <v>0</v>
      </c>
    </row>
    <row r="116" spans="1:7" x14ac:dyDescent="0.25">
      <c r="A116" s="24" t="s">
        <v>32</v>
      </c>
      <c r="B116" s="25" t="s">
        <v>141</v>
      </c>
      <c r="C116" s="53" t="s">
        <v>34</v>
      </c>
      <c r="D116" s="54">
        <v>3</v>
      </c>
      <c r="E116" s="55"/>
      <c r="F116" s="56">
        <f t="shared" si="3"/>
        <v>0</v>
      </c>
    </row>
    <row r="117" spans="1:7" ht="31.5" x14ac:dyDescent="0.25">
      <c r="A117" s="24" t="s">
        <v>35</v>
      </c>
      <c r="B117" s="25" t="s">
        <v>142</v>
      </c>
      <c r="C117" s="53" t="s">
        <v>34</v>
      </c>
      <c r="D117" s="54">
        <v>4</v>
      </c>
      <c r="E117" s="55"/>
      <c r="F117" s="56">
        <f t="shared" si="3"/>
        <v>0</v>
      </c>
    </row>
    <row r="118" spans="1:7" x14ac:dyDescent="0.25">
      <c r="A118" s="22" t="s">
        <v>143</v>
      </c>
      <c r="B118" s="23" t="s">
        <v>144</v>
      </c>
      <c r="C118" s="57"/>
      <c r="D118" s="58"/>
      <c r="E118" s="59"/>
      <c r="F118" s="60"/>
    </row>
    <row r="119" spans="1:7" ht="47.25" x14ac:dyDescent="0.25">
      <c r="A119" s="24" t="s">
        <v>19</v>
      </c>
      <c r="B119" s="25" t="s">
        <v>145</v>
      </c>
      <c r="C119" s="53" t="s">
        <v>21</v>
      </c>
      <c r="D119" s="54">
        <v>2</v>
      </c>
      <c r="E119" s="55"/>
      <c r="F119" s="56">
        <f>ROUND(D119*E119,2)</f>
        <v>0</v>
      </c>
    </row>
    <row r="120" spans="1:7" x14ac:dyDescent="0.25">
      <c r="A120" s="24"/>
      <c r="B120" s="98" t="s">
        <v>235</v>
      </c>
      <c r="C120" s="99"/>
      <c r="D120" s="100"/>
      <c r="E120" s="101"/>
      <c r="F120" s="102">
        <f>ROUND(SUM(F111:F119),2)</f>
        <v>0</v>
      </c>
    </row>
    <row r="121" spans="1:7" x14ac:dyDescent="0.25">
      <c r="A121" s="24"/>
      <c r="B121" s="25"/>
      <c r="C121" s="53"/>
      <c r="D121" s="54"/>
      <c r="E121" s="55"/>
      <c r="F121" s="56"/>
    </row>
    <row r="122" spans="1:7" ht="21" x14ac:dyDescent="0.35">
      <c r="A122" s="76" t="s">
        <v>146</v>
      </c>
      <c r="B122" s="77" t="s">
        <v>147</v>
      </c>
      <c r="C122" s="90"/>
      <c r="D122" s="91"/>
      <c r="E122" s="92"/>
      <c r="F122" s="93"/>
    </row>
    <row r="123" spans="1:7" s="44" customFormat="1" ht="21" x14ac:dyDescent="0.35">
      <c r="A123" s="94"/>
      <c r="B123" s="32"/>
      <c r="C123" s="95"/>
      <c r="D123" s="96"/>
      <c r="E123" s="97"/>
      <c r="F123" s="2"/>
    </row>
    <row r="124" spans="1:7" x14ac:dyDescent="0.25">
      <c r="A124" s="82" t="s">
        <v>148</v>
      </c>
      <c r="B124" s="83" t="s">
        <v>149</v>
      </c>
      <c r="C124" s="72"/>
      <c r="D124" s="73"/>
      <c r="E124" s="88"/>
      <c r="F124" s="89"/>
    </row>
    <row r="125" spans="1:7" ht="31.5" x14ac:dyDescent="0.25">
      <c r="A125" s="24" t="s">
        <v>19</v>
      </c>
      <c r="B125" s="25" t="s">
        <v>150</v>
      </c>
      <c r="C125" s="53" t="s">
        <v>39</v>
      </c>
      <c r="D125" s="54">
        <v>17.420000000000002</v>
      </c>
      <c r="E125" s="55"/>
      <c r="F125" s="56">
        <f>ROUND(D125*E125,2)</f>
        <v>0</v>
      </c>
    </row>
    <row r="126" spans="1:7" x14ac:dyDescent="0.25">
      <c r="A126" s="24"/>
      <c r="B126" s="98" t="s">
        <v>201</v>
      </c>
      <c r="C126" s="99"/>
      <c r="D126" s="100"/>
      <c r="E126" s="101"/>
      <c r="F126" s="102">
        <f>ROUND(SUM(F125),2)</f>
        <v>0</v>
      </c>
    </row>
    <row r="127" spans="1:7" x14ac:dyDescent="0.25">
      <c r="A127" s="24"/>
      <c r="B127" s="28"/>
      <c r="C127" s="62"/>
      <c r="D127" s="63"/>
      <c r="E127" s="64"/>
      <c r="F127" s="65"/>
      <c r="G127" s="44"/>
    </row>
    <row r="128" spans="1:7" ht="21" x14ac:dyDescent="0.35">
      <c r="A128" s="24"/>
      <c r="B128" s="28"/>
      <c r="C128" s="62"/>
      <c r="D128" s="63"/>
      <c r="E128" s="103" t="s">
        <v>151</v>
      </c>
      <c r="F128" s="104">
        <f>ROUND(SUM(F126+F120+F106+F76+F52),2)</f>
        <v>0</v>
      </c>
      <c r="G128" s="147">
        <f>F128-(SUM(F20:F126)/2)</f>
        <v>0</v>
      </c>
    </row>
    <row r="129" spans="1:6" x14ac:dyDescent="0.25">
      <c r="A129" s="24"/>
      <c r="B129" s="25"/>
      <c r="C129" s="53"/>
      <c r="D129" s="54"/>
      <c r="E129" s="55"/>
      <c r="F129" s="55"/>
    </row>
    <row r="130" spans="1:6" x14ac:dyDescent="0.25">
      <c r="A130" s="24"/>
      <c r="B130" s="25"/>
      <c r="C130" s="53"/>
      <c r="D130" s="54"/>
      <c r="E130" s="55"/>
      <c r="F130" s="55"/>
    </row>
    <row r="199" spans="1:6" x14ac:dyDescent="0.25">
      <c r="A199" s="12"/>
      <c r="B199" s="12"/>
      <c r="C199" s="51"/>
      <c r="D199" s="26"/>
      <c r="E199" s="13"/>
      <c r="F199" s="27"/>
    </row>
    <row r="200" spans="1:6" x14ac:dyDescent="0.25">
      <c r="A200" s="12"/>
      <c r="B200" s="12"/>
      <c r="C200" s="51"/>
      <c r="D200" s="26"/>
      <c r="E200" s="13"/>
      <c r="F200" s="27"/>
    </row>
    <row r="201" spans="1:6" x14ac:dyDescent="0.25">
      <c r="A201" s="24"/>
      <c r="B201" s="25"/>
      <c r="C201" s="51"/>
      <c r="D201" s="26"/>
      <c r="E201" s="13"/>
      <c r="F201" s="27"/>
    </row>
    <row r="202" spans="1:6" x14ac:dyDescent="0.25">
      <c r="A202" s="24"/>
      <c r="B202" s="25"/>
      <c r="C202" s="51"/>
      <c r="D202" s="26"/>
      <c r="E202" s="13"/>
      <c r="F202" s="27"/>
    </row>
    <row r="203" spans="1:6" x14ac:dyDescent="0.25">
      <c r="A203" s="24"/>
      <c r="B203" s="25"/>
      <c r="C203" s="51"/>
      <c r="D203" s="26"/>
      <c r="E203" s="13"/>
      <c r="F203" s="27"/>
    </row>
  </sheetData>
  <pageMargins left="0.70866141732283472" right="0.70866141732283472" top="0.74803149606299213" bottom="0.74803149606299213" header="0.31496062992125984" footer="0.31496062992125984"/>
  <pageSetup paperSize="9" scale="76" orientation="portrait" r:id="rId1"/>
  <headerFooter>
    <oddHeader>&amp;L&amp;G&amp;RIJS - Prenova, A - Glavna stavba</oddHeader>
    <oddFooter>&amp;C&amp;P od &amp;N&amp;R&amp;A</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133"/>
  <sheetViews>
    <sheetView zoomScale="115" zoomScaleNormal="115" zoomScaleSheetLayoutView="100" workbookViewId="0">
      <selection activeCell="I28" sqref="I28"/>
    </sheetView>
  </sheetViews>
  <sheetFormatPr defaultRowHeight="15.75" x14ac:dyDescent="0.25"/>
  <cols>
    <col min="1" max="1" width="9.140625" style="14"/>
    <col min="2" max="2" width="44.42578125" style="106" customWidth="1"/>
    <col min="3" max="3" width="9.85546875" style="47" customWidth="1"/>
    <col min="4" max="4" width="8.7109375" style="14" bestFit="1" customWidth="1"/>
    <col min="5" max="5" width="16.28515625" style="14" customWidth="1"/>
    <col min="6" max="6" width="16.85546875" style="14" bestFit="1" customWidth="1"/>
    <col min="7" max="16384" width="9.140625" style="14"/>
  </cols>
  <sheetData>
    <row r="1" spans="1:6" x14ac:dyDescent="0.25">
      <c r="A1" s="16"/>
      <c r="B1" s="105"/>
      <c r="C1" s="46"/>
      <c r="D1" s="16"/>
      <c r="E1" s="16"/>
      <c r="F1" s="16"/>
    </row>
    <row r="2" spans="1:6" x14ac:dyDescent="0.25">
      <c r="A2" s="15" t="s">
        <v>0</v>
      </c>
    </row>
    <row r="3" spans="1:6" x14ac:dyDescent="0.25">
      <c r="A3" s="16"/>
    </row>
    <row r="4" spans="1:6" x14ac:dyDescent="0.25">
      <c r="A4" s="16" t="s">
        <v>1</v>
      </c>
    </row>
    <row r="5" spans="1:6" x14ac:dyDescent="0.25">
      <c r="A5" s="16" t="s">
        <v>2</v>
      </c>
    </row>
    <row r="6" spans="1:6" x14ac:dyDescent="0.25">
      <c r="A6" s="16" t="s">
        <v>3</v>
      </c>
    </row>
    <row r="7" spans="1:6" x14ac:dyDescent="0.25">
      <c r="A7" s="16" t="s">
        <v>4</v>
      </c>
    </row>
    <row r="8" spans="1:6" x14ac:dyDescent="0.25">
      <c r="A8" s="16" t="s">
        <v>5</v>
      </c>
    </row>
    <row r="9" spans="1:6" x14ac:dyDescent="0.25">
      <c r="A9" s="16" t="s">
        <v>6</v>
      </c>
    </row>
    <row r="10" spans="1:6" x14ac:dyDescent="0.25">
      <c r="A10" s="16" t="s">
        <v>7</v>
      </c>
    </row>
    <row r="11" spans="1:6" x14ac:dyDescent="0.25">
      <c r="A11" s="16" t="s">
        <v>8</v>
      </c>
    </row>
    <row r="12" spans="1:6" x14ac:dyDescent="0.25">
      <c r="A12" s="16" t="s">
        <v>200</v>
      </c>
    </row>
    <row r="13" spans="1:6" x14ac:dyDescent="0.25">
      <c r="A13" s="16" t="s">
        <v>9</v>
      </c>
    </row>
    <row r="14" spans="1:6" x14ac:dyDescent="0.25">
      <c r="A14" s="16" t="s">
        <v>10</v>
      </c>
    </row>
    <row r="15" spans="1:6" x14ac:dyDescent="0.25">
      <c r="A15" s="16" t="s">
        <v>11</v>
      </c>
    </row>
    <row r="16" spans="1:6" x14ac:dyDescent="0.25">
      <c r="A16" s="16"/>
    </row>
    <row r="17" spans="1:6" ht="16.5" thickBot="1" x14ac:dyDescent="0.3">
      <c r="A17" s="15"/>
      <c r="B17" s="31"/>
      <c r="C17" s="48"/>
      <c r="D17" s="13"/>
      <c r="E17" s="13"/>
      <c r="F17" s="12"/>
    </row>
    <row r="18" spans="1:6" s="40" customFormat="1" ht="33.75" customHeight="1" thickBot="1" x14ac:dyDescent="0.3">
      <c r="A18" s="35" t="s">
        <v>196</v>
      </c>
      <c r="B18" s="34" t="s">
        <v>197</v>
      </c>
      <c r="C18" s="52" t="s">
        <v>199</v>
      </c>
      <c r="D18" s="37" t="s">
        <v>12</v>
      </c>
      <c r="E18" s="38" t="s">
        <v>198</v>
      </c>
      <c r="F18" s="39" t="s">
        <v>13</v>
      </c>
    </row>
    <row r="19" spans="1:6" x14ac:dyDescent="0.25">
      <c r="A19" s="17" t="s">
        <v>14</v>
      </c>
      <c r="B19" s="107" t="s">
        <v>202</v>
      </c>
      <c r="C19" s="49"/>
      <c r="D19" s="19"/>
      <c r="E19" s="20"/>
      <c r="F19" s="21"/>
    </row>
    <row r="20" spans="1:6" x14ac:dyDescent="0.25">
      <c r="A20" s="17"/>
      <c r="B20" s="107"/>
      <c r="C20" s="49"/>
      <c r="D20" s="19"/>
      <c r="E20" s="20"/>
      <c r="F20" s="21"/>
    </row>
    <row r="21" spans="1:6" s="45" customFormat="1" ht="21" x14ac:dyDescent="0.35">
      <c r="A21" s="76" t="s">
        <v>15</v>
      </c>
      <c r="B21" s="108" t="s">
        <v>16</v>
      </c>
      <c r="C21" s="78"/>
      <c r="D21" s="79"/>
      <c r="E21" s="80"/>
      <c r="F21" s="81"/>
    </row>
    <row r="22" spans="1:6" s="44" customFormat="1" x14ac:dyDescent="0.25">
      <c r="A22" s="41"/>
      <c r="B22" s="109"/>
      <c r="C22" s="50"/>
      <c r="D22" s="29"/>
      <c r="E22" s="42"/>
      <c r="F22" s="43"/>
    </row>
    <row r="23" spans="1:6" x14ac:dyDescent="0.25">
      <c r="A23" s="82" t="s">
        <v>17</v>
      </c>
      <c r="B23" s="110" t="s">
        <v>18</v>
      </c>
      <c r="C23" s="84"/>
      <c r="D23" s="85"/>
      <c r="E23" s="86"/>
      <c r="F23" s="87"/>
    </row>
    <row r="24" spans="1:6" ht="173.25" x14ac:dyDescent="0.25">
      <c r="A24" s="24" t="s">
        <v>19</v>
      </c>
      <c r="B24" s="111" t="s">
        <v>20</v>
      </c>
      <c r="C24" s="53" t="s">
        <v>21</v>
      </c>
      <c r="D24" s="54">
        <v>1</v>
      </c>
      <c r="E24" s="55"/>
      <c r="F24" s="56">
        <f>ROUND(D24*E24,2)</f>
        <v>0</v>
      </c>
    </row>
    <row r="25" spans="1:6" x14ac:dyDescent="0.25">
      <c r="A25" s="24"/>
      <c r="B25" s="111"/>
      <c r="C25" s="53"/>
      <c r="D25" s="54"/>
      <c r="E25" s="55"/>
      <c r="F25" s="56"/>
    </row>
    <row r="26" spans="1:6" x14ac:dyDescent="0.25">
      <c r="A26" s="82" t="s">
        <v>22</v>
      </c>
      <c r="B26" s="110" t="s">
        <v>23</v>
      </c>
      <c r="C26" s="72"/>
      <c r="D26" s="73"/>
      <c r="E26" s="88"/>
      <c r="F26" s="89"/>
    </row>
    <row r="27" spans="1:6" ht="63" x14ac:dyDescent="0.25">
      <c r="A27" s="24" t="s">
        <v>24</v>
      </c>
      <c r="B27" s="111" t="s">
        <v>205</v>
      </c>
      <c r="C27" s="53" t="s">
        <v>34</v>
      </c>
      <c r="D27" s="54">
        <v>1</v>
      </c>
      <c r="E27" s="55"/>
      <c r="F27" s="56">
        <f t="shared" ref="F27:F41" si="0">ROUND(D27*E27,2)</f>
        <v>0</v>
      </c>
    </row>
    <row r="28" spans="1:6" ht="63" x14ac:dyDescent="0.25">
      <c r="A28" s="24" t="s">
        <v>26</v>
      </c>
      <c r="B28" s="111" t="s">
        <v>27</v>
      </c>
      <c r="C28" s="53" t="s">
        <v>21</v>
      </c>
      <c r="D28" s="54">
        <v>4</v>
      </c>
      <c r="E28" s="55"/>
      <c r="F28" s="56">
        <f t="shared" si="0"/>
        <v>0</v>
      </c>
    </row>
    <row r="29" spans="1:6" ht="63" x14ac:dyDescent="0.25">
      <c r="A29" s="24" t="s">
        <v>28</v>
      </c>
      <c r="B29" s="111" t="s">
        <v>206</v>
      </c>
      <c r="C29" s="53" t="s">
        <v>21</v>
      </c>
      <c r="D29" s="54">
        <v>1</v>
      </c>
      <c r="E29" s="55"/>
      <c r="F29" s="56">
        <f t="shared" si="0"/>
        <v>0</v>
      </c>
    </row>
    <row r="30" spans="1:6" ht="78.75" x14ac:dyDescent="0.25">
      <c r="A30" s="24" t="s">
        <v>30</v>
      </c>
      <c r="B30" s="111" t="s">
        <v>207</v>
      </c>
      <c r="C30" s="53" t="s">
        <v>21</v>
      </c>
      <c r="D30" s="54">
        <v>1</v>
      </c>
      <c r="E30" s="55"/>
      <c r="F30" s="56">
        <f t="shared" si="0"/>
        <v>0</v>
      </c>
    </row>
    <row r="31" spans="1:6" ht="47.25" x14ac:dyDescent="0.25">
      <c r="A31" s="24" t="s">
        <v>32</v>
      </c>
      <c r="B31" s="111" t="s">
        <v>33</v>
      </c>
      <c r="C31" s="53" t="s">
        <v>34</v>
      </c>
      <c r="D31" s="54">
        <v>2</v>
      </c>
      <c r="E31" s="55"/>
      <c r="F31" s="56">
        <f t="shared" si="0"/>
        <v>0</v>
      </c>
    </row>
    <row r="32" spans="1:6" ht="47.25" x14ac:dyDescent="0.25">
      <c r="A32" s="24" t="s">
        <v>35</v>
      </c>
      <c r="B32" s="111" t="s">
        <v>208</v>
      </c>
      <c r="C32" s="53" t="s">
        <v>21</v>
      </c>
      <c r="D32" s="54">
        <v>1</v>
      </c>
      <c r="E32" s="55"/>
      <c r="F32" s="56">
        <f t="shared" si="0"/>
        <v>0</v>
      </c>
    </row>
    <row r="33" spans="1:6" ht="47.25" x14ac:dyDescent="0.25">
      <c r="A33" s="24" t="s">
        <v>37</v>
      </c>
      <c r="B33" s="111" t="s">
        <v>38</v>
      </c>
      <c r="C33" s="53" t="s">
        <v>39</v>
      </c>
      <c r="D33" s="54">
        <v>53</v>
      </c>
      <c r="E33" s="55"/>
      <c r="F33" s="56">
        <f t="shared" si="0"/>
        <v>0</v>
      </c>
    </row>
    <row r="34" spans="1:6" ht="47.25" x14ac:dyDescent="0.25">
      <c r="A34" s="24" t="s">
        <v>40</v>
      </c>
      <c r="B34" s="111" t="s">
        <v>41</v>
      </c>
      <c r="C34" s="53" t="s">
        <v>39</v>
      </c>
      <c r="D34" s="54">
        <v>6.44</v>
      </c>
      <c r="E34" s="55"/>
      <c r="F34" s="56">
        <f t="shared" si="0"/>
        <v>0</v>
      </c>
    </row>
    <row r="35" spans="1:6" ht="47.25" x14ac:dyDescent="0.25">
      <c r="A35" s="24" t="s">
        <v>42</v>
      </c>
      <c r="B35" s="111" t="s">
        <v>43</v>
      </c>
      <c r="C35" s="53" t="s">
        <v>44</v>
      </c>
      <c r="D35" s="54">
        <v>1.98</v>
      </c>
      <c r="E35" s="55"/>
      <c r="F35" s="56">
        <f t="shared" si="0"/>
        <v>0</v>
      </c>
    </row>
    <row r="36" spans="1:6" ht="63" x14ac:dyDescent="0.25">
      <c r="A36" s="24" t="s">
        <v>45</v>
      </c>
      <c r="B36" s="111" t="s">
        <v>46</v>
      </c>
      <c r="C36" s="53" t="s">
        <v>39</v>
      </c>
      <c r="D36" s="54">
        <v>8.85</v>
      </c>
      <c r="E36" s="55"/>
      <c r="F36" s="56">
        <f t="shared" si="0"/>
        <v>0</v>
      </c>
    </row>
    <row r="37" spans="1:6" ht="63" x14ac:dyDescent="0.25">
      <c r="A37" s="24" t="s">
        <v>47</v>
      </c>
      <c r="B37" s="111" t="s">
        <v>48</v>
      </c>
      <c r="C37" s="53" t="s">
        <v>49</v>
      </c>
      <c r="D37" s="54">
        <v>20</v>
      </c>
      <c r="E37" s="55"/>
      <c r="F37" s="56">
        <f t="shared" si="0"/>
        <v>0</v>
      </c>
    </row>
    <row r="38" spans="1:6" ht="63" x14ac:dyDescent="0.25">
      <c r="A38" s="24" t="s">
        <v>50</v>
      </c>
      <c r="B38" s="111" t="s">
        <v>51</v>
      </c>
      <c r="C38" s="53" t="s">
        <v>49</v>
      </c>
      <c r="D38" s="54">
        <v>8</v>
      </c>
      <c r="E38" s="55"/>
      <c r="F38" s="56">
        <f t="shared" si="0"/>
        <v>0</v>
      </c>
    </row>
    <row r="39" spans="1:6" ht="63" x14ac:dyDescent="0.25">
      <c r="A39" s="24" t="s">
        <v>52</v>
      </c>
      <c r="B39" s="111" t="s">
        <v>55</v>
      </c>
      <c r="C39" s="53" t="s">
        <v>49</v>
      </c>
      <c r="D39" s="54">
        <v>15</v>
      </c>
      <c r="E39" s="55"/>
      <c r="F39" s="56">
        <f t="shared" si="0"/>
        <v>0</v>
      </c>
    </row>
    <row r="40" spans="1:6" ht="63" x14ac:dyDescent="0.25">
      <c r="A40" s="24" t="s">
        <v>54</v>
      </c>
      <c r="B40" s="111" t="s">
        <v>57</v>
      </c>
      <c r="C40" s="53" t="s">
        <v>49</v>
      </c>
      <c r="D40" s="54">
        <v>25.6</v>
      </c>
      <c r="E40" s="55"/>
      <c r="F40" s="56">
        <f t="shared" si="0"/>
        <v>0</v>
      </c>
    </row>
    <row r="41" spans="1:6" ht="63" x14ac:dyDescent="0.25">
      <c r="A41" s="24" t="s">
        <v>56</v>
      </c>
      <c r="B41" s="111" t="s">
        <v>59</v>
      </c>
      <c r="C41" s="53" t="s">
        <v>49</v>
      </c>
      <c r="D41" s="54">
        <v>4</v>
      </c>
      <c r="E41" s="55"/>
      <c r="F41" s="56">
        <f t="shared" si="0"/>
        <v>0</v>
      </c>
    </row>
    <row r="42" spans="1:6" x14ac:dyDescent="0.25">
      <c r="A42" s="24"/>
      <c r="B42" s="111"/>
      <c r="C42" s="53"/>
      <c r="D42" s="54"/>
      <c r="E42" s="55"/>
      <c r="F42" s="56"/>
    </row>
    <row r="43" spans="1:6" x14ac:dyDescent="0.25">
      <c r="A43" s="22" t="s">
        <v>60</v>
      </c>
      <c r="B43" s="112" t="s">
        <v>61</v>
      </c>
      <c r="C43" s="57"/>
      <c r="D43" s="58"/>
      <c r="E43" s="59"/>
      <c r="F43" s="60"/>
    </row>
    <row r="44" spans="1:6" ht="31.5" x14ac:dyDescent="0.25">
      <c r="A44" s="24" t="s">
        <v>58</v>
      </c>
      <c r="B44" s="111" t="s">
        <v>63</v>
      </c>
      <c r="C44" s="53" t="s">
        <v>49</v>
      </c>
      <c r="D44" s="54">
        <v>15</v>
      </c>
      <c r="E44" s="55"/>
      <c r="F44" s="56">
        <f t="shared" ref="F44:F50" si="1">ROUND(D44*E44,2)</f>
        <v>0</v>
      </c>
    </row>
    <row r="45" spans="1:6" ht="31.5" x14ac:dyDescent="0.25">
      <c r="A45" s="24" t="s">
        <v>62</v>
      </c>
      <c r="B45" s="111" t="s">
        <v>65</v>
      </c>
      <c r="C45" s="53" t="s">
        <v>49</v>
      </c>
      <c r="D45" s="54">
        <v>25.6</v>
      </c>
      <c r="E45" s="55"/>
      <c r="F45" s="56">
        <f t="shared" si="1"/>
        <v>0</v>
      </c>
    </row>
    <row r="46" spans="1:6" ht="78.75" x14ac:dyDescent="0.25">
      <c r="A46" s="24" t="s">
        <v>64</v>
      </c>
      <c r="B46" s="111" t="s">
        <v>67</v>
      </c>
      <c r="C46" s="53" t="s">
        <v>49</v>
      </c>
      <c r="D46" s="54">
        <v>24</v>
      </c>
      <c r="E46" s="55"/>
      <c r="F46" s="56">
        <f t="shared" si="1"/>
        <v>0</v>
      </c>
    </row>
    <row r="47" spans="1:6" ht="78.75" x14ac:dyDescent="0.25">
      <c r="A47" s="24" t="s">
        <v>66</v>
      </c>
      <c r="B47" s="111" t="s">
        <v>69</v>
      </c>
      <c r="C47" s="53" t="s">
        <v>39</v>
      </c>
      <c r="D47" s="54">
        <v>8.9</v>
      </c>
      <c r="E47" s="55"/>
      <c r="F47" s="56">
        <f t="shared" si="1"/>
        <v>0</v>
      </c>
    </row>
    <row r="48" spans="1:6" ht="47.25" x14ac:dyDescent="0.25">
      <c r="A48" s="24" t="s">
        <v>68</v>
      </c>
      <c r="B48" s="111" t="s">
        <v>71</v>
      </c>
      <c r="C48" s="53" t="s">
        <v>39</v>
      </c>
      <c r="D48" s="54">
        <v>8.9</v>
      </c>
      <c r="E48" s="55"/>
      <c r="F48" s="56">
        <f t="shared" si="1"/>
        <v>0</v>
      </c>
    </row>
    <row r="49" spans="1:6" ht="47.25" x14ac:dyDescent="0.25">
      <c r="A49" s="24" t="s">
        <v>70</v>
      </c>
      <c r="B49" s="111" t="s">
        <v>73</v>
      </c>
      <c r="C49" s="53" t="s">
        <v>21</v>
      </c>
      <c r="D49" s="54">
        <v>1</v>
      </c>
      <c r="E49" s="55"/>
      <c r="F49" s="56">
        <f t="shared" si="1"/>
        <v>0</v>
      </c>
    </row>
    <row r="50" spans="1:6" ht="31.5" x14ac:dyDescent="0.25">
      <c r="A50" s="24" t="s">
        <v>72</v>
      </c>
      <c r="B50" s="111" t="s">
        <v>209</v>
      </c>
      <c r="C50" s="53" t="s">
        <v>49</v>
      </c>
      <c r="D50" s="54">
        <v>2</v>
      </c>
      <c r="E50" s="55"/>
      <c r="F50" s="56">
        <f t="shared" si="1"/>
        <v>0</v>
      </c>
    </row>
    <row r="51" spans="1:6" x14ac:dyDescent="0.25">
      <c r="A51" s="24"/>
      <c r="B51" s="113" t="s">
        <v>76</v>
      </c>
      <c r="C51" s="99"/>
      <c r="D51" s="100"/>
      <c r="E51" s="101"/>
      <c r="F51" s="102">
        <f>ROUND(SUM(F24:F50),2)</f>
        <v>0</v>
      </c>
    </row>
    <row r="52" spans="1:6" x14ac:dyDescent="0.25">
      <c r="A52" s="24"/>
      <c r="B52" s="109"/>
      <c r="C52" s="62"/>
      <c r="D52" s="63"/>
      <c r="E52" s="64"/>
      <c r="F52" s="65"/>
    </row>
    <row r="53" spans="1:6" s="45" customFormat="1" ht="21" x14ac:dyDescent="0.35">
      <c r="A53" s="76" t="s">
        <v>77</v>
      </c>
      <c r="B53" s="108" t="s">
        <v>78</v>
      </c>
      <c r="C53" s="90"/>
      <c r="D53" s="91"/>
      <c r="E53" s="92"/>
      <c r="F53" s="93"/>
    </row>
    <row r="54" spans="1:6" s="44" customFormat="1" x14ac:dyDescent="0.25">
      <c r="A54" s="41"/>
      <c r="B54" s="109"/>
      <c r="C54" s="62"/>
      <c r="D54" s="63"/>
      <c r="E54" s="74"/>
      <c r="F54" s="75"/>
    </row>
    <row r="55" spans="1:6" x14ac:dyDescent="0.25">
      <c r="A55" s="82" t="s">
        <v>79</v>
      </c>
      <c r="B55" s="110" t="s">
        <v>80</v>
      </c>
      <c r="C55" s="72"/>
      <c r="D55" s="73"/>
      <c r="E55" s="88"/>
      <c r="F55" s="89"/>
    </row>
    <row r="56" spans="1:6" ht="47.25" x14ac:dyDescent="0.25">
      <c r="A56" s="24" t="s">
        <v>19</v>
      </c>
      <c r="B56" s="111" t="s">
        <v>81</v>
      </c>
      <c r="C56" s="53" t="s">
        <v>39</v>
      </c>
      <c r="D56" s="54">
        <v>6.72</v>
      </c>
      <c r="E56" s="55"/>
      <c r="F56" s="56">
        <f>ROUND(D56*E56,2)</f>
        <v>0</v>
      </c>
    </row>
    <row r="57" spans="1:6" ht="47.25" x14ac:dyDescent="0.25">
      <c r="A57" s="24" t="s">
        <v>24</v>
      </c>
      <c r="B57" s="111" t="s">
        <v>210</v>
      </c>
      <c r="C57" s="53" t="s">
        <v>49</v>
      </c>
      <c r="D57" s="54">
        <v>1.89</v>
      </c>
      <c r="E57" s="55"/>
      <c r="F57" s="56">
        <f>ROUND(D57*E57,2)</f>
        <v>0</v>
      </c>
    </row>
    <row r="58" spans="1:6" ht="31.5" x14ac:dyDescent="0.25">
      <c r="A58" s="24" t="s">
        <v>26</v>
      </c>
      <c r="B58" s="111" t="s">
        <v>211</v>
      </c>
      <c r="C58" s="53" t="s">
        <v>49</v>
      </c>
      <c r="D58" s="54">
        <v>5.65</v>
      </c>
      <c r="E58" s="55"/>
      <c r="F58" s="56">
        <f t="shared" ref="F58:F60" si="2">ROUND(D58*E58,2)</f>
        <v>0</v>
      </c>
    </row>
    <row r="59" spans="1:6" ht="31.5" x14ac:dyDescent="0.25">
      <c r="A59" s="24" t="s">
        <v>28</v>
      </c>
      <c r="B59" s="111" t="s">
        <v>212</v>
      </c>
      <c r="C59" s="53" t="s">
        <v>49</v>
      </c>
      <c r="D59" s="54">
        <v>1.32</v>
      </c>
      <c r="E59" s="55"/>
      <c r="F59" s="56">
        <f t="shared" si="2"/>
        <v>0</v>
      </c>
    </row>
    <row r="60" spans="1:6" x14ac:dyDescent="0.25">
      <c r="A60" s="24" t="s">
        <v>30</v>
      </c>
      <c r="B60" s="111" t="s">
        <v>83</v>
      </c>
      <c r="C60" s="53" t="s">
        <v>34</v>
      </c>
      <c r="D60" s="54">
        <v>1</v>
      </c>
      <c r="E60" s="55"/>
      <c r="F60" s="56">
        <f t="shared" si="2"/>
        <v>0</v>
      </c>
    </row>
    <row r="61" spans="1:6" x14ac:dyDescent="0.25">
      <c r="A61" s="24" t="s">
        <v>32</v>
      </c>
      <c r="B61" s="111" t="s">
        <v>84</v>
      </c>
      <c r="C61" s="53" t="s">
        <v>34</v>
      </c>
      <c r="D61" s="54">
        <v>4</v>
      </c>
      <c r="E61" s="55"/>
      <c r="F61" s="56">
        <f>ROUND(D61*E61,2)</f>
        <v>0</v>
      </c>
    </row>
    <row r="62" spans="1:6" x14ac:dyDescent="0.25">
      <c r="A62" s="82" t="s">
        <v>85</v>
      </c>
      <c r="B62" s="110" t="s">
        <v>86</v>
      </c>
      <c r="C62" s="72"/>
      <c r="D62" s="73"/>
      <c r="E62" s="88"/>
      <c r="F62" s="89"/>
    </row>
    <row r="63" spans="1:6" ht="47.25" x14ac:dyDescent="0.25">
      <c r="A63" s="24" t="s">
        <v>35</v>
      </c>
      <c r="B63" s="111" t="s">
        <v>87</v>
      </c>
      <c r="C63" s="53"/>
      <c r="D63" s="54"/>
      <c r="E63" s="55"/>
      <c r="F63" s="56"/>
    </row>
    <row r="64" spans="1:6" x14ac:dyDescent="0.25">
      <c r="A64" s="24"/>
      <c r="B64" s="111" t="s">
        <v>88</v>
      </c>
      <c r="C64" s="53" t="s">
        <v>39</v>
      </c>
      <c r="D64" s="54">
        <v>34</v>
      </c>
      <c r="E64" s="55"/>
      <c r="F64" s="56">
        <f>ROUND(D64*E64,2)</f>
        <v>0</v>
      </c>
    </row>
    <row r="65" spans="1:6" x14ac:dyDescent="0.25">
      <c r="A65" s="24"/>
      <c r="B65" s="111" t="s">
        <v>89</v>
      </c>
      <c r="C65" s="53" t="s">
        <v>39</v>
      </c>
      <c r="D65" s="54">
        <v>31.41</v>
      </c>
      <c r="E65" s="55"/>
      <c r="F65" s="56">
        <f>ROUND(D65*E65,2)</f>
        <v>0</v>
      </c>
    </row>
    <row r="66" spans="1:6" ht="47.25" x14ac:dyDescent="0.25">
      <c r="A66" s="24" t="s">
        <v>37</v>
      </c>
      <c r="B66" s="111" t="s">
        <v>90</v>
      </c>
      <c r="C66" s="53"/>
      <c r="D66" s="54"/>
      <c r="E66" s="55"/>
      <c r="F66" s="56"/>
    </row>
    <row r="67" spans="1:6" x14ac:dyDescent="0.25">
      <c r="A67" s="24"/>
      <c r="B67" s="111" t="s">
        <v>88</v>
      </c>
      <c r="C67" s="53" t="s">
        <v>39</v>
      </c>
      <c r="D67" s="54">
        <v>10</v>
      </c>
      <c r="E67" s="55"/>
      <c r="F67" s="56">
        <f>ROUND(D67*E67,2)</f>
        <v>0</v>
      </c>
    </row>
    <row r="68" spans="1:6" x14ac:dyDescent="0.25">
      <c r="A68" s="24"/>
      <c r="B68" s="111" t="s">
        <v>89</v>
      </c>
      <c r="C68" s="53" t="s">
        <v>39</v>
      </c>
      <c r="D68" s="54">
        <v>8.9</v>
      </c>
      <c r="E68" s="55"/>
      <c r="F68" s="56">
        <f>ROUND(D68*E68,2)</f>
        <v>0</v>
      </c>
    </row>
    <row r="69" spans="1:6" x14ac:dyDescent="0.25">
      <c r="A69" s="24" t="s">
        <v>40</v>
      </c>
      <c r="B69" s="111" t="s">
        <v>91</v>
      </c>
      <c r="C69" s="53" t="s">
        <v>49</v>
      </c>
      <c r="D69" s="54">
        <v>6.6</v>
      </c>
      <c r="E69" s="55"/>
      <c r="F69" s="56">
        <f>ROUND(D69*E69,2)</f>
        <v>0</v>
      </c>
    </row>
    <row r="70" spans="1:6" x14ac:dyDescent="0.25">
      <c r="A70" s="24" t="s">
        <v>42</v>
      </c>
      <c r="B70" s="111" t="s">
        <v>92</v>
      </c>
      <c r="C70" s="53" t="s">
        <v>49</v>
      </c>
      <c r="D70" s="54">
        <v>32.5</v>
      </c>
      <c r="E70" s="55"/>
      <c r="F70" s="56">
        <f>ROUND(D70*E70,2)</f>
        <v>0</v>
      </c>
    </row>
    <row r="71" spans="1:6" x14ac:dyDescent="0.25">
      <c r="A71" s="82" t="s">
        <v>93</v>
      </c>
      <c r="B71" s="110" t="s">
        <v>94</v>
      </c>
      <c r="C71" s="72"/>
      <c r="D71" s="73"/>
      <c r="E71" s="88"/>
      <c r="F71" s="89"/>
    </row>
    <row r="72" spans="1:6" ht="31.5" x14ac:dyDescent="0.25">
      <c r="A72" s="24" t="s">
        <v>45</v>
      </c>
      <c r="B72" s="111" t="s">
        <v>213</v>
      </c>
      <c r="C72" s="53" t="s">
        <v>39</v>
      </c>
      <c r="D72" s="54">
        <v>11.6</v>
      </c>
      <c r="E72" s="55"/>
      <c r="F72" s="56">
        <f>ROUND(D72*E72,2)</f>
        <v>0</v>
      </c>
    </row>
    <row r="73" spans="1:6" x14ac:dyDescent="0.25">
      <c r="A73" s="24" t="s">
        <v>47</v>
      </c>
      <c r="B73" s="111" t="s">
        <v>214</v>
      </c>
      <c r="C73" s="53" t="s">
        <v>49</v>
      </c>
      <c r="D73" s="54">
        <v>4.5</v>
      </c>
      <c r="E73" s="55"/>
      <c r="F73" s="56">
        <f>ROUND(D73*E73,2)</f>
        <v>0</v>
      </c>
    </row>
    <row r="74" spans="1:6" x14ac:dyDescent="0.25">
      <c r="A74" s="24" t="s">
        <v>50</v>
      </c>
      <c r="B74" s="111" t="s">
        <v>96</v>
      </c>
      <c r="C74" s="53" t="s">
        <v>39</v>
      </c>
      <c r="D74" s="54">
        <v>12.5</v>
      </c>
      <c r="E74" s="55"/>
      <c r="F74" s="56">
        <f>ROUND(D74*E74,2)</f>
        <v>0</v>
      </c>
    </row>
    <row r="75" spans="1:6" ht="31.5" x14ac:dyDescent="0.25">
      <c r="A75" s="24" t="s">
        <v>52</v>
      </c>
      <c r="B75" s="111" t="s">
        <v>97</v>
      </c>
      <c r="C75" s="53" t="s">
        <v>39</v>
      </c>
      <c r="D75" s="54">
        <v>8.8000000000000007</v>
      </c>
      <c r="E75" s="55"/>
      <c r="F75" s="56">
        <f>ROUND(D75*E75,2)</f>
        <v>0</v>
      </c>
    </row>
    <row r="76" spans="1:6" x14ac:dyDescent="0.25">
      <c r="A76" s="24" t="s">
        <v>54</v>
      </c>
      <c r="B76" s="111" t="s">
        <v>99</v>
      </c>
      <c r="C76" s="53" t="s">
        <v>21</v>
      </c>
      <c r="D76" s="54">
        <v>1</v>
      </c>
      <c r="E76" s="74"/>
      <c r="F76" s="56">
        <f>ROUND(D76*E76,2)</f>
        <v>0</v>
      </c>
    </row>
    <row r="77" spans="1:6" x14ac:dyDescent="0.25">
      <c r="A77" s="24"/>
      <c r="B77" s="113" t="s">
        <v>100</v>
      </c>
      <c r="C77" s="99"/>
      <c r="D77" s="100"/>
      <c r="E77" s="101"/>
      <c r="F77" s="102">
        <f>ROUND(SUM(F56:F76),2)</f>
        <v>0</v>
      </c>
    </row>
    <row r="78" spans="1:6" x14ac:dyDescent="0.25">
      <c r="A78" s="24"/>
      <c r="B78" s="109"/>
      <c r="C78" s="62"/>
      <c r="D78" s="63"/>
      <c r="E78" s="64"/>
      <c r="F78" s="65"/>
    </row>
    <row r="79" spans="1:6" ht="21" x14ac:dyDescent="0.35">
      <c r="A79" s="76" t="s">
        <v>101</v>
      </c>
      <c r="B79" s="108" t="s">
        <v>102</v>
      </c>
      <c r="C79" s="90"/>
      <c r="D79" s="91"/>
      <c r="E79" s="92"/>
      <c r="F79" s="93"/>
    </row>
    <row r="80" spans="1:6" s="44" customFormat="1" ht="21" x14ac:dyDescent="0.35">
      <c r="A80" s="94"/>
      <c r="B80" s="114"/>
      <c r="C80" s="95"/>
      <c r="D80" s="96"/>
      <c r="E80" s="97"/>
      <c r="F80" s="2"/>
    </row>
    <row r="81" spans="1:6" x14ac:dyDescent="0.25">
      <c r="A81" s="82" t="s">
        <v>103</v>
      </c>
      <c r="B81" s="110" t="s">
        <v>104</v>
      </c>
      <c r="C81" s="72"/>
      <c r="D81" s="73"/>
      <c r="E81" s="88"/>
      <c r="F81" s="89"/>
    </row>
    <row r="82" spans="1:6" ht="47.25" x14ac:dyDescent="0.25">
      <c r="A82" s="24" t="s">
        <v>19</v>
      </c>
      <c r="B82" s="31" t="s">
        <v>105</v>
      </c>
      <c r="C82" s="53" t="s">
        <v>21</v>
      </c>
      <c r="D82" s="54">
        <v>1</v>
      </c>
      <c r="E82" s="74"/>
      <c r="F82" s="56">
        <f>ROUND(D82*E82,2)</f>
        <v>0</v>
      </c>
    </row>
    <row r="83" spans="1:6" ht="47.25" x14ac:dyDescent="0.25">
      <c r="A83" s="24" t="s">
        <v>24</v>
      </c>
      <c r="B83" s="31" t="s">
        <v>106</v>
      </c>
      <c r="C83" s="53" t="s">
        <v>21</v>
      </c>
      <c r="D83" s="54">
        <v>2</v>
      </c>
      <c r="E83" s="55"/>
      <c r="F83" s="56">
        <f>ROUND(D83*E83,2)</f>
        <v>0</v>
      </c>
    </row>
    <row r="84" spans="1:6" ht="47.25" x14ac:dyDescent="0.25">
      <c r="A84" s="24" t="s">
        <v>26</v>
      </c>
      <c r="B84" s="31" t="s">
        <v>107</v>
      </c>
      <c r="C84" s="53"/>
      <c r="D84" s="54"/>
      <c r="F84" s="56"/>
    </row>
    <row r="85" spans="1:6" x14ac:dyDescent="0.25">
      <c r="A85" s="24"/>
      <c r="B85" s="31" t="s">
        <v>108</v>
      </c>
      <c r="C85" s="53" t="s">
        <v>49</v>
      </c>
      <c r="D85" s="54">
        <v>12</v>
      </c>
      <c r="E85" s="55"/>
      <c r="F85" s="56">
        <f>ROUND(D85*E85,2)</f>
        <v>0</v>
      </c>
    </row>
    <row r="86" spans="1:6" x14ac:dyDescent="0.25">
      <c r="A86" s="24"/>
      <c r="B86" s="31" t="s">
        <v>109</v>
      </c>
      <c r="C86" s="53" t="s">
        <v>49</v>
      </c>
      <c r="D86" s="54">
        <v>10</v>
      </c>
      <c r="E86" s="55"/>
      <c r="F86" s="56">
        <f>ROUND(D86*E86,2)</f>
        <v>0</v>
      </c>
    </row>
    <row r="87" spans="1:6" x14ac:dyDescent="0.25">
      <c r="A87" s="24"/>
      <c r="B87" s="31" t="s">
        <v>110</v>
      </c>
      <c r="C87" s="53" t="s">
        <v>49</v>
      </c>
      <c r="D87" s="54">
        <v>8</v>
      </c>
      <c r="E87" s="55"/>
      <c r="F87" s="56">
        <f>ROUND(D87*E87,2)</f>
        <v>0</v>
      </c>
    </row>
    <row r="88" spans="1:6" ht="39.75" customHeight="1" x14ac:dyDescent="0.25">
      <c r="A88" s="24" t="s">
        <v>28</v>
      </c>
      <c r="B88" s="31" t="s">
        <v>111</v>
      </c>
      <c r="C88" s="53" t="s">
        <v>21</v>
      </c>
      <c r="D88" s="54">
        <v>1</v>
      </c>
      <c r="E88" s="55"/>
      <c r="F88" s="56">
        <f>ROUND(D88*E88,2)</f>
        <v>0</v>
      </c>
    </row>
    <row r="89" spans="1:6" ht="54" customHeight="1" x14ac:dyDescent="0.25">
      <c r="A89" s="24" t="s">
        <v>30</v>
      </c>
      <c r="B89" s="31" t="s">
        <v>112</v>
      </c>
      <c r="C89" s="53" t="s">
        <v>49</v>
      </c>
      <c r="D89" s="54">
        <v>11.2</v>
      </c>
      <c r="E89" s="55"/>
      <c r="F89" s="56">
        <f>ROUND(D89*E89,2)</f>
        <v>0</v>
      </c>
    </row>
    <row r="90" spans="1:6" ht="63" x14ac:dyDescent="0.25">
      <c r="A90" s="24" t="s">
        <v>32</v>
      </c>
      <c r="B90" s="31" t="s">
        <v>113</v>
      </c>
      <c r="C90" s="53"/>
      <c r="D90" s="54"/>
      <c r="E90" s="55"/>
      <c r="F90" s="56"/>
    </row>
    <row r="91" spans="1:6" x14ac:dyDescent="0.25">
      <c r="A91" s="24"/>
      <c r="B91" s="31" t="s">
        <v>114</v>
      </c>
      <c r="C91" s="53" t="s">
        <v>49</v>
      </c>
      <c r="D91" s="54">
        <v>6</v>
      </c>
      <c r="E91" s="55"/>
      <c r="F91" s="56">
        <f t="shared" ref="F91:F102" si="3">ROUND(D91*E91,2)</f>
        <v>0</v>
      </c>
    </row>
    <row r="92" spans="1:6" x14ac:dyDescent="0.25">
      <c r="A92" s="24"/>
      <c r="B92" s="31" t="s">
        <v>115</v>
      </c>
      <c r="C92" s="53" t="s">
        <v>49</v>
      </c>
      <c r="D92" s="54">
        <v>5</v>
      </c>
      <c r="E92" s="55"/>
      <c r="F92" s="56">
        <f t="shared" si="3"/>
        <v>0</v>
      </c>
    </row>
    <row r="93" spans="1:6" x14ac:dyDescent="0.25">
      <c r="A93" s="24"/>
      <c r="B93" s="31" t="s">
        <v>116</v>
      </c>
      <c r="C93" s="53" t="s">
        <v>49</v>
      </c>
      <c r="D93" s="54">
        <v>6.5</v>
      </c>
      <c r="E93" s="55"/>
      <c r="F93" s="56">
        <f t="shared" si="3"/>
        <v>0</v>
      </c>
    </row>
    <row r="94" spans="1:6" ht="47.25" x14ac:dyDescent="0.25">
      <c r="A94" s="24" t="s">
        <v>35</v>
      </c>
      <c r="B94" s="31" t="s">
        <v>117</v>
      </c>
      <c r="C94" s="53" t="s">
        <v>34</v>
      </c>
      <c r="D94" s="54">
        <v>1</v>
      </c>
      <c r="E94" s="55"/>
      <c r="F94" s="56">
        <f t="shared" si="3"/>
        <v>0</v>
      </c>
    </row>
    <row r="95" spans="1:6" ht="31.5" x14ac:dyDescent="0.25">
      <c r="A95" s="24" t="s">
        <v>37</v>
      </c>
      <c r="B95" s="31" t="s">
        <v>118</v>
      </c>
      <c r="C95" s="53" t="s">
        <v>21</v>
      </c>
      <c r="D95" s="54">
        <v>2</v>
      </c>
      <c r="E95" s="55"/>
      <c r="F95" s="56">
        <f t="shared" si="3"/>
        <v>0</v>
      </c>
    </row>
    <row r="96" spans="1:6" ht="47.25" x14ac:dyDescent="0.25">
      <c r="A96" s="24" t="s">
        <v>40</v>
      </c>
      <c r="B96" s="31" t="s">
        <v>215</v>
      </c>
      <c r="C96" s="53" t="s">
        <v>34</v>
      </c>
      <c r="D96" s="54">
        <v>1</v>
      </c>
      <c r="E96" s="55"/>
      <c r="F96" s="56">
        <f t="shared" si="3"/>
        <v>0</v>
      </c>
    </row>
    <row r="97" spans="1:6" ht="31.5" x14ac:dyDescent="0.25">
      <c r="A97" s="24" t="s">
        <v>42</v>
      </c>
      <c r="B97" s="31" t="s">
        <v>120</v>
      </c>
      <c r="C97" s="53" t="s">
        <v>34</v>
      </c>
      <c r="D97" s="54">
        <v>1</v>
      </c>
      <c r="E97" s="55"/>
      <c r="F97" s="56">
        <f t="shared" si="3"/>
        <v>0</v>
      </c>
    </row>
    <row r="98" spans="1:6" x14ac:dyDescent="0.25">
      <c r="A98" s="24" t="s">
        <v>45</v>
      </c>
      <c r="B98" s="31" t="s">
        <v>124</v>
      </c>
      <c r="C98" s="53" t="s">
        <v>34</v>
      </c>
      <c r="D98" s="54">
        <v>2</v>
      </c>
      <c r="E98" s="55"/>
      <c r="F98" s="56">
        <f t="shared" si="3"/>
        <v>0</v>
      </c>
    </row>
    <row r="99" spans="1:6" x14ac:dyDescent="0.25">
      <c r="A99" s="24" t="s">
        <v>47</v>
      </c>
      <c r="B99" s="31" t="s">
        <v>216</v>
      </c>
      <c r="C99" s="53" t="s">
        <v>217</v>
      </c>
      <c r="D99" s="54">
        <v>2</v>
      </c>
      <c r="E99" s="55"/>
      <c r="F99" s="56">
        <f t="shared" si="3"/>
        <v>0</v>
      </c>
    </row>
    <row r="100" spans="1:6" ht="31.5" x14ac:dyDescent="0.25">
      <c r="A100" s="24" t="s">
        <v>50</v>
      </c>
      <c r="B100" s="31" t="s">
        <v>125</v>
      </c>
      <c r="C100" s="53" t="s">
        <v>34</v>
      </c>
      <c r="D100" s="54">
        <v>5</v>
      </c>
      <c r="E100" s="55"/>
      <c r="F100" s="56">
        <f t="shared" si="3"/>
        <v>0</v>
      </c>
    </row>
    <row r="101" spans="1:6" ht="31.5" x14ac:dyDescent="0.25">
      <c r="A101" s="24" t="s">
        <v>52</v>
      </c>
      <c r="B101" s="31" t="s">
        <v>126</v>
      </c>
      <c r="C101" s="53" t="s">
        <v>34</v>
      </c>
      <c r="D101" s="54">
        <v>1</v>
      </c>
      <c r="E101" s="55"/>
      <c r="F101" s="56">
        <f t="shared" si="3"/>
        <v>0</v>
      </c>
    </row>
    <row r="102" spans="1:6" x14ac:dyDescent="0.25">
      <c r="A102" s="24" t="s">
        <v>54</v>
      </c>
      <c r="B102" s="31" t="s">
        <v>127</v>
      </c>
      <c r="C102" s="53" t="s">
        <v>21</v>
      </c>
      <c r="D102" s="54">
        <v>1</v>
      </c>
      <c r="E102" s="55"/>
      <c r="F102" s="56">
        <f t="shared" si="3"/>
        <v>0</v>
      </c>
    </row>
    <row r="103" spans="1:6" x14ac:dyDescent="0.25">
      <c r="A103" s="82" t="s">
        <v>128</v>
      </c>
      <c r="B103" s="110" t="s">
        <v>129</v>
      </c>
      <c r="C103" s="72"/>
      <c r="D103" s="73"/>
      <c r="E103" s="88"/>
      <c r="F103" s="89"/>
    </row>
    <row r="104" spans="1:6" ht="31.5" x14ac:dyDescent="0.25">
      <c r="A104" s="24" t="s">
        <v>19</v>
      </c>
      <c r="B104" s="111" t="s">
        <v>130</v>
      </c>
      <c r="C104" s="53" t="s">
        <v>21</v>
      </c>
      <c r="D104" s="54">
        <v>1</v>
      </c>
      <c r="E104" s="74"/>
      <c r="F104" s="56">
        <f>ROUND(D104*E104,2)</f>
        <v>0</v>
      </c>
    </row>
    <row r="105" spans="1:6" x14ac:dyDescent="0.25">
      <c r="A105" s="24"/>
      <c r="B105" s="113" t="s">
        <v>131</v>
      </c>
      <c r="C105" s="99"/>
      <c r="D105" s="100"/>
      <c r="E105" s="101"/>
      <c r="F105" s="102">
        <f>ROUND(SUM(F82:F104),2)</f>
        <v>0</v>
      </c>
    </row>
    <row r="106" spans="1:6" x14ac:dyDescent="0.25">
      <c r="A106" s="24"/>
      <c r="B106" s="111"/>
      <c r="C106" s="53"/>
      <c r="D106" s="54"/>
      <c r="E106" s="55"/>
      <c r="F106" s="56">
        <f>ROUND(D106*E106,2)</f>
        <v>0</v>
      </c>
    </row>
    <row r="107" spans="1:6" ht="21" x14ac:dyDescent="0.35">
      <c r="A107" s="76" t="s">
        <v>132</v>
      </c>
      <c r="B107" s="108" t="s">
        <v>133</v>
      </c>
      <c r="C107" s="90"/>
      <c r="D107" s="91"/>
      <c r="E107" s="92"/>
      <c r="F107" s="93"/>
    </row>
    <row r="108" spans="1:6" s="44" customFormat="1" ht="21" x14ac:dyDescent="0.35">
      <c r="A108" s="94"/>
      <c r="B108" s="114"/>
      <c r="C108" s="95"/>
      <c r="D108" s="96"/>
      <c r="E108" s="97"/>
      <c r="F108" s="2"/>
    </row>
    <row r="109" spans="1:6" x14ac:dyDescent="0.25">
      <c r="A109" s="82" t="s">
        <v>134</v>
      </c>
      <c r="B109" s="110" t="s">
        <v>135</v>
      </c>
      <c r="C109" s="72"/>
      <c r="D109" s="73"/>
      <c r="E109" s="88"/>
      <c r="F109" s="89"/>
    </row>
    <row r="110" spans="1:6" ht="31.5" x14ac:dyDescent="0.25">
      <c r="A110" s="118" t="s">
        <v>19</v>
      </c>
      <c r="B110" s="117" t="s">
        <v>218</v>
      </c>
      <c r="C110" s="119" t="s">
        <v>217</v>
      </c>
      <c r="D110" s="120">
        <v>1</v>
      </c>
      <c r="E110" s="116"/>
      <c r="F110" s="56">
        <f t="shared" ref="F110:F112" si="4">ROUND(D110*E110,2)</f>
        <v>0</v>
      </c>
    </row>
    <row r="111" spans="1:6" ht="31.5" x14ac:dyDescent="0.25">
      <c r="A111" s="118" t="s">
        <v>24</v>
      </c>
      <c r="B111" s="117" t="s">
        <v>219</v>
      </c>
      <c r="C111" s="119" t="s">
        <v>217</v>
      </c>
      <c r="D111" s="120">
        <v>1</v>
      </c>
      <c r="E111" s="116"/>
      <c r="F111" s="56">
        <f t="shared" si="4"/>
        <v>0</v>
      </c>
    </row>
    <row r="112" spans="1:6" x14ac:dyDescent="0.25">
      <c r="A112" s="118" t="s">
        <v>26</v>
      </c>
      <c r="B112" s="117" t="s">
        <v>220</v>
      </c>
      <c r="C112" s="119" t="s">
        <v>217</v>
      </c>
      <c r="D112" s="120">
        <v>1</v>
      </c>
      <c r="E112" s="116"/>
      <c r="F112" s="56">
        <f t="shared" si="4"/>
        <v>0</v>
      </c>
    </row>
    <row r="113" spans="1:6" x14ac:dyDescent="0.25">
      <c r="A113" s="118" t="s">
        <v>28</v>
      </c>
      <c r="B113" s="115" t="s">
        <v>136</v>
      </c>
      <c r="C113" s="53" t="s">
        <v>34</v>
      </c>
      <c r="D113" s="54">
        <v>1</v>
      </c>
      <c r="E113" s="55"/>
      <c r="F113" s="56">
        <f>ROUND(D113*E113,2)</f>
        <v>0</v>
      </c>
    </row>
    <row r="114" spans="1:6" ht="31.5" x14ac:dyDescent="0.25">
      <c r="A114" s="118" t="s">
        <v>30</v>
      </c>
      <c r="B114" s="111" t="s">
        <v>140</v>
      </c>
      <c r="C114" s="53" t="s">
        <v>34</v>
      </c>
      <c r="D114" s="54">
        <v>2</v>
      </c>
      <c r="E114" s="55"/>
      <c r="F114" s="56">
        <f>ROUND(D114*E114,2)</f>
        <v>0</v>
      </c>
    </row>
    <row r="115" spans="1:6" x14ac:dyDescent="0.25">
      <c r="A115" s="118" t="s">
        <v>32</v>
      </c>
      <c r="B115" s="111" t="s">
        <v>141</v>
      </c>
      <c r="C115" s="53" t="s">
        <v>34</v>
      </c>
      <c r="D115" s="54">
        <v>1</v>
      </c>
      <c r="E115" s="55"/>
      <c r="F115" s="56">
        <f>ROUND(D115*E115,2)</f>
        <v>0</v>
      </c>
    </row>
    <row r="116" spans="1:6" ht="31.5" x14ac:dyDescent="0.25">
      <c r="A116" s="118" t="s">
        <v>35</v>
      </c>
      <c r="B116" s="111" t="s">
        <v>142</v>
      </c>
      <c r="C116" s="53" t="s">
        <v>34</v>
      </c>
      <c r="D116" s="54">
        <v>1</v>
      </c>
      <c r="E116" s="55"/>
      <c r="F116" s="56">
        <f>ROUND(D116*E116,2)</f>
        <v>0</v>
      </c>
    </row>
    <row r="117" spans="1:6" x14ac:dyDescent="0.25">
      <c r="A117" s="118" t="s">
        <v>37</v>
      </c>
      <c r="B117" s="14" t="s">
        <v>221</v>
      </c>
      <c r="C117" s="53" t="s">
        <v>34</v>
      </c>
      <c r="D117" s="54">
        <v>1</v>
      </c>
      <c r="E117" s="55"/>
      <c r="F117" s="56">
        <f t="shared" ref="F117:F119" si="5">ROUND(D117*E117,2)</f>
        <v>0</v>
      </c>
    </row>
    <row r="118" spans="1:6" x14ac:dyDescent="0.25">
      <c r="A118" s="118" t="s">
        <v>40</v>
      </c>
      <c r="B118" s="14" t="s">
        <v>222</v>
      </c>
      <c r="C118" s="53" t="s">
        <v>34</v>
      </c>
      <c r="D118" s="54">
        <v>1</v>
      </c>
      <c r="E118" s="55"/>
      <c r="F118" s="56">
        <f t="shared" si="5"/>
        <v>0</v>
      </c>
    </row>
    <row r="119" spans="1:6" x14ac:dyDescent="0.25">
      <c r="A119" s="118" t="s">
        <v>42</v>
      </c>
      <c r="B119" s="14" t="s">
        <v>223</v>
      </c>
      <c r="C119" s="53" t="s">
        <v>34</v>
      </c>
      <c r="D119" s="54">
        <v>1</v>
      </c>
      <c r="E119" s="55"/>
      <c r="F119" s="56">
        <f t="shared" si="5"/>
        <v>0</v>
      </c>
    </row>
    <row r="120" spans="1:6" x14ac:dyDescent="0.25">
      <c r="A120" s="22" t="s">
        <v>143</v>
      </c>
      <c r="B120" s="112" t="s">
        <v>144</v>
      </c>
      <c r="C120" s="57"/>
      <c r="D120" s="58"/>
      <c r="E120" s="59"/>
      <c r="F120" s="60"/>
    </row>
    <row r="121" spans="1:6" ht="63" x14ac:dyDescent="0.25">
      <c r="A121" s="24" t="s">
        <v>19</v>
      </c>
      <c r="B121" s="111" t="s">
        <v>224</v>
      </c>
      <c r="C121" s="53" t="s">
        <v>21</v>
      </c>
      <c r="D121" s="54">
        <v>1</v>
      </c>
      <c r="E121" s="55"/>
      <c r="F121" s="56">
        <f>ROUND(D121*E121,2)</f>
        <v>0</v>
      </c>
    </row>
    <row r="122" spans="1:6" ht="31.5" x14ac:dyDescent="0.25">
      <c r="A122" s="24" t="s">
        <v>24</v>
      </c>
      <c r="B122" s="111" t="s">
        <v>225</v>
      </c>
      <c r="C122" s="53" t="s">
        <v>21</v>
      </c>
      <c r="D122" s="54">
        <v>1</v>
      </c>
      <c r="E122" s="55"/>
      <c r="F122" s="56">
        <f>ROUND(D122*E122,2)</f>
        <v>0</v>
      </c>
    </row>
    <row r="123" spans="1:6" x14ac:dyDescent="0.25">
      <c r="A123" s="24"/>
      <c r="B123" s="98" t="s">
        <v>235</v>
      </c>
      <c r="C123" s="99"/>
      <c r="D123" s="100"/>
      <c r="E123" s="101"/>
      <c r="F123" s="102">
        <f>ROUND(SUM(F110:F122),2)</f>
        <v>0</v>
      </c>
    </row>
    <row r="124" spans="1:6" x14ac:dyDescent="0.25">
      <c r="A124" s="24"/>
      <c r="B124" s="111"/>
      <c r="C124" s="53"/>
      <c r="D124" s="54"/>
      <c r="E124" s="55"/>
      <c r="F124" s="56"/>
    </row>
    <row r="125" spans="1:6" ht="21" x14ac:dyDescent="0.35">
      <c r="A125" s="76" t="s">
        <v>146</v>
      </c>
      <c r="B125" s="108" t="s">
        <v>147</v>
      </c>
      <c r="C125" s="90"/>
      <c r="D125" s="91"/>
      <c r="E125" s="92"/>
      <c r="F125" s="93"/>
    </row>
    <row r="126" spans="1:6" s="44" customFormat="1" ht="21" x14ac:dyDescent="0.35">
      <c r="A126" s="94"/>
      <c r="B126" s="114"/>
      <c r="C126" s="95"/>
      <c r="D126" s="96"/>
      <c r="E126" s="97"/>
      <c r="F126" s="2"/>
    </row>
    <row r="127" spans="1:6" x14ac:dyDescent="0.25">
      <c r="A127" s="82" t="s">
        <v>148</v>
      </c>
      <c r="B127" s="110" t="s">
        <v>149</v>
      </c>
      <c r="C127" s="72"/>
      <c r="D127" s="73"/>
      <c r="E127" s="88"/>
      <c r="F127" s="89"/>
    </row>
    <row r="128" spans="1:6" ht="31.5" x14ac:dyDescent="0.25">
      <c r="A128" s="24" t="s">
        <v>19</v>
      </c>
      <c r="B128" s="111" t="s">
        <v>150</v>
      </c>
      <c r="C128" s="53" t="s">
        <v>39</v>
      </c>
      <c r="D128" s="54">
        <v>8.9</v>
      </c>
      <c r="E128" s="55"/>
      <c r="F128" s="56">
        <f>ROUND(D128*E128,2)</f>
        <v>0</v>
      </c>
    </row>
    <row r="129" spans="1:7" x14ac:dyDescent="0.25">
      <c r="A129" s="24"/>
      <c r="B129" s="113" t="s">
        <v>201</v>
      </c>
      <c r="C129" s="99"/>
      <c r="D129" s="100"/>
      <c r="E129" s="101"/>
      <c r="F129" s="102">
        <f>ROUND(SUM(F128),2)</f>
        <v>0</v>
      </c>
    </row>
    <row r="130" spans="1:7" x14ac:dyDescent="0.25">
      <c r="A130" s="24"/>
      <c r="B130" s="109"/>
      <c r="C130" s="62"/>
      <c r="D130" s="63"/>
      <c r="E130" s="64"/>
      <c r="F130" s="65"/>
      <c r="G130" s="44"/>
    </row>
    <row r="131" spans="1:7" ht="21" x14ac:dyDescent="0.35">
      <c r="A131" s="24"/>
      <c r="B131" s="109"/>
      <c r="C131" s="62"/>
      <c r="D131" s="63"/>
      <c r="E131" s="103" t="s">
        <v>173</v>
      </c>
      <c r="F131" s="104">
        <f>ROUND(SUM(F129+F123+F105+F77+F51),2)</f>
        <v>0</v>
      </c>
      <c r="G131" s="147">
        <f>F131-(SUM(F21:F129)/2)</f>
        <v>0</v>
      </c>
    </row>
    <row r="132" spans="1:7" x14ac:dyDescent="0.25">
      <c r="A132" s="24"/>
      <c r="B132" s="111"/>
      <c r="C132" s="53"/>
      <c r="D132" s="54"/>
      <c r="E132" s="55"/>
      <c r="F132" s="56">
        <f>ROUND(D132*E132,2)</f>
        <v>0</v>
      </c>
    </row>
    <row r="133" spans="1:7" x14ac:dyDescent="0.25">
      <c r="A133" s="24"/>
      <c r="B133" s="111"/>
      <c r="C133" s="53"/>
      <c r="D133" s="54"/>
      <c r="E133" s="55"/>
      <c r="F133" s="56">
        <f>ROUND(D133*E133,2)</f>
        <v>0</v>
      </c>
    </row>
  </sheetData>
  <pageMargins left="0.70866141732283472" right="0.70866141732283472" top="0.74803149606299213" bottom="0.74803149606299213" header="0.31496062992125984" footer="0.31496062992125984"/>
  <pageSetup paperSize="9" scale="76" orientation="portrait" r:id="rId1"/>
  <headerFooter>
    <oddHeader>&amp;L&amp;G&amp;RIJS - Prenova, A - Glavna stavba</oddHeader>
    <oddFooter>&amp;C&amp;P od &amp;N&amp;R&amp;A</oddFooter>
  </headerFooter>
  <colBreaks count="1" manualBreakCount="1">
    <brk id="7" max="1048575" man="1"/>
  </colBreaks>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O105"/>
  <sheetViews>
    <sheetView topLeftCell="A10" zoomScale="115" zoomScaleNormal="115" zoomScaleSheetLayoutView="85" workbookViewId="0">
      <pane xSplit="2" ySplit="8" topLeftCell="C18" activePane="bottomRight" state="frozen"/>
      <selection activeCell="D3" sqref="D3"/>
      <selection pane="topRight" activeCell="D3" sqref="D3"/>
      <selection pane="bottomLeft" activeCell="D3" sqref="D3"/>
      <selection pane="bottomRight" activeCell="J23" sqref="J23"/>
    </sheetView>
  </sheetViews>
  <sheetFormatPr defaultRowHeight="15" x14ac:dyDescent="0.25"/>
  <cols>
    <col min="1" max="1" width="5" bestFit="1" customWidth="1"/>
    <col min="2" max="2" width="54.140625" customWidth="1"/>
    <col min="3" max="3" width="14.5703125" bestFit="1" customWidth="1"/>
    <col min="4" max="4" width="8.7109375" bestFit="1" customWidth="1"/>
    <col min="5" max="5" width="17" customWidth="1"/>
    <col min="6" max="6" width="17.42578125" bestFit="1" customWidth="1"/>
    <col min="7" max="7" width="10.42578125" bestFit="1" customWidth="1"/>
  </cols>
  <sheetData>
    <row r="2" spans="1:3" s="14" customFormat="1" ht="15.75" x14ac:dyDescent="0.25">
      <c r="A2" s="15" t="s">
        <v>0</v>
      </c>
      <c r="C2" s="47"/>
    </row>
    <row r="3" spans="1:3" s="14" customFormat="1" ht="15.75" x14ac:dyDescent="0.25">
      <c r="A3" s="16"/>
      <c r="C3" s="47"/>
    </row>
    <row r="4" spans="1:3" s="14" customFormat="1" ht="15.75" x14ac:dyDescent="0.25">
      <c r="A4" s="16" t="s">
        <v>1</v>
      </c>
      <c r="C4" s="47"/>
    </row>
    <row r="5" spans="1:3" s="14" customFormat="1" ht="15.75" x14ac:dyDescent="0.25">
      <c r="A5" s="16" t="s">
        <v>2</v>
      </c>
      <c r="C5" s="47"/>
    </row>
    <row r="6" spans="1:3" s="14" customFormat="1" ht="15.75" x14ac:dyDescent="0.25">
      <c r="A6" s="16" t="s">
        <v>3</v>
      </c>
      <c r="C6" s="47"/>
    </row>
    <row r="7" spans="1:3" s="14" customFormat="1" ht="15.75" x14ac:dyDescent="0.25">
      <c r="A7" s="16" t="s">
        <v>4</v>
      </c>
      <c r="C7" s="47"/>
    </row>
    <row r="8" spans="1:3" s="14" customFormat="1" ht="15.75" x14ac:dyDescent="0.25">
      <c r="A8" s="16" t="s">
        <v>5</v>
      </c>
      <c r="C8" s="47"/>
    </row>
    <row r="9" spans="1:3" s="14" customFormat="1" ht="15.75" x14ac:dyDescent="0.25">
      <c r="A9" s="16" t="s">
        <v>6</v>
      </c>
      <c r="C9" s="47"/>
    </row>
    <row r="10" spans="1:3" s="14" customFormat="1" ht="15.75" x14ac:dyDescent="0.25">
      <c r="A10" s="16" t="s">
        <v>7</v>
      </c>
      <c r="C10" s="47"/>
    </row>
    <row r="11" spans="1:3" s="14" customFormat="1" ht="15.75" x14ac:dyDescent="0.25">
      <c r="A11" s="16" t="s">
        <v>8</v>
      </c>
      <c r="C11" s="47"/>
    </row>
    <row r="12" spans="1:3" s="14" customFormat="1" ht="15.75" x14ac:dyDescent="0.25">
      <c r="A12" s="16" t="s">
        <v>200</v>
      </c>
      <c r="C12" s="47"/>
    </row>
    <row r="13" spans="1:3" s="14" customFormat="1" ht="15.75" x14ac:dyDescent="0.25">
      <c r="A13" s="16" t="s">
        <v>9</v>
      </c>
      <c r="C13" s="47"/>
    </row>
    <row r="14" spans="1:3" s="14" customFormat="1" ht="15.75" x14ac:dyDescent="0.25">
      <c r="A14" s="16" t="s">
        <v>10</v>
      </c>
      <c r="C14" s="47"/>
    </row>
    <row r="15" spans="1:3" s="14" customFormat="1" ht="15.75" x14ac:dyDescent="0.25">
      <c r="A15" s="16" t="s">
        <v>11</v>
      </c>
      <c r="C15" s="47"/>
    </row>
    <row r="16" spans="1:3" ht="15.75" thickBot="1" x14ac:dyDescent="0.3"/>
    <row r="17" spans="1:8" s="40" customFormat="1" ht="33.75" customHeight="1" thickBot="1" x14ac:dyDescent="0.3">
      <c r="A17" s="35" t="s">
        <v>196</v>
      </c>
      <c r="B17" s="36" t="s">
        <v>197</v>
      </c>
      <c r="C17" s="52" t="s">
        <v>199</v>
      </c>
      <c r="D17" s="37" t="s">
        <v>12</v>
      </c>
      <c r="E17" s="38" t="s">
        <v>198</v>
      </c>
      <c r="F17" s="39" t="s">
        <v>13</v>
      </c>
    </row>
    <row r="18" spans="1:8" s="14" customFormat="1" ht="15.75" x14ac:dyDescent="0.25">
      <c r="A18" s="17" t="s">
        <v>14</v>
      </c>
      <c r="B18" s="18" t="s">
        <v>204</v>
      </c>
      <c r="C18" s="49"/>
      <c r="D18" s="19"/>
      <c r="E18" s="20"/>
      <c r="F18" s="21"/>
      <c r="H18" s="40"/>
    </row>
    <row r="19" spans="1:8" s="14" customFormat="1" ht="15.75" x14ac:dyDescent="0.25">
      <c r="A19" s="17"/>
      <c r="B19" s="18"/>
      <c r="C19" s="49"/>
      <c r="D19" s="19"/>
      <c r="E19" s="20"/>
      <c r="F19" s="21"/>
      <c r="H19" s="40"/>
    </row>
    <row r="20" spans="1:8" s="45" customFormat="1" ht="21" x14ac:dyDescent="0.35">
      <c r="A20" s="76" t="s">
        <v>15</v>
      </c>
      <c r="B20" s="77" t="s">
        <v>16</v>
      </c>
      <c r="C20" s="78"/>
      <c r="D20" s="79"/>
      <c r="E20" s="80"/>
      <c r="F20" s="81"/>
      <c r="H20" s="40"/>
    </row>
    <row r="21" spans="1:8" s="44" customFormat="1" ht="15.75" x14ac:dyDescent="0.25">
      <c r="A21" s="41"/>
      <c r="B21" s="28"/>
      <c r="C21" s="50"/>
      <c r="D21" s="29"/>
      <c r="E21" s="42"/>
      <c r="F21" s="43"/>
      <c r="H21" s="40"/>
    </row>
    <row r="22" spans="1:8" s="14" customFormat="1" ht="15.75" x14ac:dyDescent="0.25">
      <c r="A22" s="82" t="s">
        <v>17</v>
      </c>
      <c r="B22" s="83" t="s">
        <v>18</v>
      </c>
      <c r="C22" s="84"/>
      <c r="D22" s="85"/>
      <c r="E22" s="86"/>
      <c r="F22" s="87"/>
      <c r="H22" s="40"/>
    </row>
    <row r="23" spans="1:8" s="14" customFormat="1" ht="141.75" x14ac:dyDescent="0.25">
      <c r="A23" s="24" t="s">
        <v>19</v>
      </c>
      <c r="B23" s="186" t="s">
        <v>20</v>
      </c>
      <c r="C23" s="53" t="s">
        <v>21</v>
      </c>
      <c r="D23" s="54">
        <v>1</v>
      </c>
      <c r="E23" s="55"/>
      <c r="F23" s="56">
        <f>ROUND(D23*E23,2)</f>
        <v>0</v>
      </c>
      <c r="H23" s="40"/>
    </row>
    <row r="24" spans="1:8" ht="15.75" x14ac:dyDescent="0.25">
      <c r="H24" s="40"/>
    </row>
    <row r="25" spans="1:8" s="14" customFormat="1" ht="15.75" x14ac:dyDescent="0.25">
      <c r="A25" s="82" t="s">
        <v>22</v>
      </c>
      <c r="B25" s="83" t="s">
        <v>237</v>
      </c>
      <c r="C25" s="84"/>
      <c r="D25" s="85"/>
      <c r="E25" s="86"/>
      <c r="F25" s="87"/>
      <c r="H25" s="40"/>
    </row>
    <row r="26" spans="1:8" s="14" customFormat="1" ht="18.75" customHeight="1" x14ac:dyDescent="0.25">
      <c r="A26" s="24" t="s">
        <v>19</v>
      </c>
      <c r="B26" s="186" t="s">
        <v>252</v>
      </c>
      <c r="C26" s="53" t="s">
        <v>39</v>
      </c>
      <c r="D26" s="54">
        <v>65</v>
      </c>
      <c r="E26" s="55"/>
      <c r="F26" s="56">
        <f t="shared" ref="F26:F36" si="0">ROUND(D26*E26,2)</f>
        <v>0</v>
      </c>
      <c r="H26" s="40"/>
    </row>
    <row r="27" spans="1:8" s="14" customFormat="1" ht="18.75" customHeight="1" x14ac:dyDescent="0.25">
      <c r="A27" s="24" t="s">
        <v>24</v>
      </c>
      <c r="B27" s="186" t="s">
        <v>253</v>
      </c>
      <c r="C27" s="53" t="s">
        <v>39</v>
      </c>
      <c r="D27" s="54">
        <v>202.2</v>
      </c>
      <c r="E27" s="55"/>
      <c r="F27" s="56">
        <f t="shared" ref="F27:F28" si="1">ROUND(D27*E27,2)</f>
        <v>0</v>
      </c>
      <c r="H27" s="40"/>
    </row>
    <row r="28" spans="1:8" s="14" customFormat="1" ht="31.5" x14ac:dyDescent="0.25">
      <c r="A28" s="24" t="s">
        <v>26</v>
      </c>
      <c r="B28" s="186" t="s">
        <v>262</v>
      </c>
      <c r="C28" s="53" t="s">
        <v>21</v>
      </c>
      <c r="D28" s="54">
        <v>1</v>
      </c>
      <c r="E28" s="55"/>
      <c r="F28" s="56">
        <f t="shared" si="1"/>
        <v>0</v>
      </c>
      <c r="H28" s="40"/>
    </row>
    <row r="29" spans="1:8" s="14" customFormat="1" ht="31.5" x14ac:dyDescent="0.25">
      <c r="A29" s="24" t="s">
        <v>28</v>
      </c>
      <c r="B29" s="25" t="s">
        <v>153</v>
      </c>
      <c r="C29" s="53" t="s">
        <v>49</v>
      </c>
      <c r="D29" s="54">
        <v>30</v>
      </c>
      <c r="E29" s="55"/>
      <c r="F29" s="56">
        <f t="shared" si="0"/>
        <v>0</v>
      </c>
      <c r="H29" s="40"/>
    </row>
    <row r="30" spans="1:8" s="14" customFormat="1" ht="31.5" x14ac:dyDescent="0.25">
      <c r="A30" s="24" t="s">
        <v>30</v>
      </c>
      <c r="B30" s="25" t="s">
        <v>154</v>
      </c>
      <c r="C30" s="53" t="s">
        <v>49</v>
      </c>
      <c r="D30" s="54">
        <v>25</v>
      </c>
      <c r="E30" s="55"/>
      <c r="F30" s="56">
        <f t="shared" si="0"/>
        <v>0</v>
      </c>
      <c r="H30" s="40"/>
    </row>
    <row r="31" spans="1:8" s="14" customFormat="1" ht="16.5" customHeight="1" x14ac:dyDescent="0.25">
      <c r="A31" s="24" t="s">
        <v>32</v>
      </c>
      <c r="B31" s="25" t="s">
        <v>236</v>
      </c>
      <c r="C31" s="53" t="s">
        <v>49</v>
      </c>
      <c r="D31" s="54">
        <v>55</v>
      </c>
      <c r="E31" s="55"/>
      <c r="F31" s="56">
        <f t="shared" si="0"/>
        <v>0</v>
      </c>
    </row>
    <row r="32" spans="1:8" s="14" customFormat="1" ht="15.75" x14ac:dyDescent="0.25">
      <c r="A32" s="24" t="s">
        <v>35</v>
      </c>
      <c r="B32" s="25" t="s">
        <v>155</v>
      </c>
      <c r="C32" s="53" t="s">
        <v>39</v>
      </c>
      <c r="D32" s="54">
        <v>40</v>
      </c>
      <c r="E32" s="55"/>
      <c r="F32" s="56">
        <f t="shared" si="0"/>
        <v>0</v>
      </c>
    </row>
    <row r="33" spans="1:15" s="14" customFormat="1" ht="15.75" x14ac:dyDescent="0.25">
      <c r="A33" s="24" t="s">
        <v>37</v>
      </c>
      <c r="B33" s="25" t="s">
        <v>156</v>
      </c>
      <c r="C33" s="53" t="s">
        <v>49</v>
      </c>
      <c r="D33" s="54">
        <v>56</v>
      </c>
      <c r="E33" s="55"/>
      <c r="F33" s="56">
        <f t="shared" si="0"/>
        <v>0</v>
      </c>
    </row>
    <row r="34" spans="1:15" s="14" customFormat="1" ht="15.75" x14ac:dyDescent="0.25">
      <c r="A34" s="24" t="s">
        <v>40</v>
      </c>
      <c r="B34" s="25" t="s">
        <v>157</v>
      </c>
      <c r="C34" s="53" t="s">
        <v>34</v>
      </c>
      <c r="D34" s="54">
        <v>15</v>
      </c>
      <c r="E34" s="55"/>
      <c r="F34" s="56">
        <f t="shared" si="0"/>
        <v>0</v>
      </c>
    </row>
    <row r="35" spans="1:15" s="14" customFormat="1" ht="15.75" x14ac:dyDescent="0.25">
      <c r="A35" s="24" t="s">
        <v>42</v>
      </c>
      <c r="B35" s="25" t="s">
        <v>158</v>
      </c>
      <c r="C35" s="53" t="s">
        <v>39</v>
      </c>
      <c r="D35" s="54">
        <v>45</v>
      </c>
      <c r="E35" s="55"/>
      <c r="F35" s="56">
        <f t="shared" si="0"/>
        <v>0</v>
      </c>
    </row>
    <row r="36" spans="1:15" s="14" customFormat="1" ht="15.75" x14ac:dyDescent="0.25">
      <c r="A36" s="24" t="s">
        <v>45</v>
      </c>
      <c r="B36" s="25" t="s">
        <v>159</v>
      </c>
      <c r="C36" s="53" t="s">
        <v>39</v>
      </c>
      <c r="D36" s="54">
        <v>50</v>
      </c>
      <c r="E36" s="55"/>
      <c r="F36" s="61">
        <f t="shared" si="0"/>
        <v>0</v>
      </c>
    </row>
    <row r="37" spans="1:15" s="14" customFormat="1" ht="15.75" x14ac:dyDescent="0.25">
      <c r="A37" s="24"/>
      <c r="B37" s="113" t="s">
        <v>76</v>
      </c>
      <c r="C37" s="99"/>
      <c r="D37" s="100"/>
      <c r="E37" s="101"/>
      <c r="F37" s="102">
        <f>ROUND(SUM(F23:F36),2)</f>
        <v>0</v>
      </c>
    </row>
    <row r="38" spans="1:15" s="14" customFormat="1" ht="15.75" x14ac:dyDescent="0.25">
      <c r="A38" s="24"/>
      <c r="B38" s="24"/>
      <c r="C38" s="24"/>
      <c r="D38" s="24"/>
      <c r="E38" s="24"/>
      <c r="F38" s="24"/>
      <c r="G38" s="24"/>
    </row>
    <row r="39" spans="1:15" s="14" customFormat="1" ht="15.75" x14ac:dyDescent="0.25">
      <c r="A39" s="24"/>
      <c r="B39" s="28"/>
      <c r="C39" s="62"/>
      <c r="D39" s="63"/>
      <c r="E39" s="64"/>
      <c r="F39" s="65"/>
    </row>
    <row r="40" spans="1:15" s="45" customFormat="1" ht="21" x14ac:dyDescent="0.35">
      <c r="A40" s="76" t="s">
        <v>77</v>
      </c>
      <c r="B40" s="77" t="s">
        <v>78</v>
      </c>
      <c r="C40" s="90"/>
      <c r="D40" s="91"/>
      <c r="E40" s="92"/>
      <c r="F40" s="93"/>
    </row>
    <row r="41" spans="1:15" s="45" customFormat="1" ht="21" x14ac:dyDescent="0.35">
      <c r="A41" s="94"/>
      <c r="B41" s="94"/>
      <c r="C41" s="94"/>
      <c r="D41" s="94"/>
      <c r="E41" s="94"/>
      <c r="F41" s="94"/>
      <c r="G41" s="94"/>
      <c r="H41" s="94"/>
      <c r="I41" s="94"/>
      <c r="J41" s="94"/>
      <c r="K41" s="94"/>
      <c r="L41" s="94"/>
      <c r="M41" s="94"/>
      <c r="N41" s="94"/>
      <c r="O41" s="94"/>
    </row>
    <row r="42" spans="1:15" s="14" customFormat="1" ht="15.75" x14ac:dyDescent="0.25">
      <c r="A42" s="82" t="s">
        <v>79</v>
      </c>
      <c r="B42" s="83" t="s">
        <v>94</v>
      </c>
      <c r="C42" s="84"/>
      <c r="D42" s="85"/>
      <c r="E42" s="86"/>
      <c r="F42" s="87"/>
    </row>
    <row r="43" spans="1:15" s="14" customFormat="1" ht="15.75" x14ac:dyDescent="0.25">
      <c r="A43" s="136"/>
      <c r="B43" s="137" t="s">
        <v>175</v>
      </c>
      <c r="C43" s="138"/>
      <c r="D43" s="139"/>
      <c r="E43" s="69"/>
      <c r="F43" s="140"/>
    </row>
    <row r="44" spans="1:15" s="14" customFormat="1" ht="15.75" x14ac:dyDescent="0.25">
      <c r="A44" s="24" t="s">
        <v>19</v>
      </c>
      <c r="B44" s="12" t="s">
        <v>176</v>
      </c>
      <c r="C44" s="53" t="s">
        <v>39</v>
      </c>
      <c r="D44" s="54">
        <v>112.7</v>
      </c>
      <c r="E44" s="55"/>
      <c r="F44" s="56">
        <f>ROUND(D44*E44,2)</f>
        <v>0</v>
      </c>
    </row>
    <row r="45" spans="1:15" s="14" customFormat="1" ht="15.75" x14ac:dyDescent="0.25">
      <c r="A45" s="24" t="s">
        <v>24</v>
      </c>
      <c r="B45" s="30" t="s">
        <v>177</v>
      </c>
      <c r="C45" s="53" t="s">
        <v>39</v>
      </c>
      <c r="D45" s="54">
        <v>112.7</v>
      </c>
      <c r="E45" s="55"/>
      <c r="F45" s="56">
        <f>ROUND(D45*E45,2)</f>
        <v>0</v>
      </c>
    </row>
    <row r="46" spans="1:15" s="14" customFormat="1" ht="15.75" x14ac:dyDescent="0.25">
      <c r="A46" s="24" t="s">
        <v>26</v>
      </c>
      <c r="B46" s="30" t="s">
        <v>178</v>
      </c>
      <c r="C46" s="53" t="s">
        <v>39</v>
      </c>
      <c r="D46" s="54">
        <v>112.7</v>
      </c>
      <c r="E46" s="55"/>
      <c r="F46" s="56">
        <f>ROUND(D46*E46,2)</f>
        <v>0</v>
      </c>
    </row>
    <row r="47" spans="1:15" s="14" customFormat="1" ht="15.75" x14ac:dyDescent="0.25">
      <c r="A47" s="136"/>
      <c r="B47" s="137" t="s">
        <v>179</v>
      </c>
      <c r="C47" s="138"/>
      <c r="D47" s="139"/>
      <c r="E47" s="69"/>
      <c r="F47" s="140"/>
    </row>
    <row r="48" spans="1:15" s="14" customFormat="1" ht="15.75" x14ac:dyDescent="0.25">
      <c r="A48" s="24" t="s">
        <v>28</v>
      </c>
      <c r="B48" s="12" t="s">
        <v>180</v>
      </c>
      <c r="C48" s="53" t="s">
        <v>39</v>
      </c>
      <c r="D48" s="54">
        <v>158</v>
      </c>
      <c r="E48" s="55"/>
      <c r="F48" s="56">
        <f>ROUND(D48*E48,2)</f>
        <v>0</v>
      </c>
    </row>
    <row r="49" spans="1:7" s="14" customFormat="1" ht="15.75" x14ac:dyDescent="0.25">
      <c r="A49" s="24" t="s">
        <v>30</v>
      </c>
      <c r="B49" s="12" t="s">
        <v>178</v>
      </c>
      <c r="C49" s="53" t="s">
        <v>39</v>
      </c>
      <c r="D49" s="54">
        <v>158</v>
      </c>
      <c r="E49" s="55"/>
      <c r="F49" s="56">
        <f>ROUND(D49*E49,2)</f>
        <v>0</v>
      </c>
    </row>
    <row r="50" spans="1:7" s="14" customFormat="1" ht="31.5" x14ac:dyDescent="0.25">
      <c r="A50" s="24" t="s">
        <v>32</v>
      </c>
      <c r="B50" s="12" t="s">
        <v>261</v>
      </c>
      <c r="C50" s="53" t="s">
        <v>21</v>
      </c>
      <c r="D50" s="54">
        <v>1</v>
      </c>
      <c r="E50" s="55"/>
      <c r="F50" s="56">
        <f>ROUND(D50*E50,2)</f>
        <v>0</v>
      </c>
    </row>
    <row r="51" spans="1:7" s="14" customFormat="1" ht="15.75" x14ac:dyDescent="0.25">
      <c r="A51" s="24"/>
      <c r="B51" s="12"/>
      <c r="C51" s="53"/>
      <c r="D51" s="54"/>
      <c r="E51" s="55"/>
      <c r="F51" s="56">
        <f>ROUND(D51*E51,2)</f>
        <v>0</v>
      </c>
    </row>
    <row r="52" spans="1:7" s="14" customFormat="1" ht="15.75" x14ac:dyDescent="0.25">
      <c r="A52" s="82" t="s">
        <v>85</v>
      </c>
      <c r="B52" s="83" t="s">
        <v>190</v>
      </c>
      <c r="C52" s="84"/>
      <c r="D52" s="85"/>
      <c r="E52" s="86"/>
      <c r="F52" s="87"/>
    </row>
    <row r="53" spans="1:7" s="14" customFormat="1" ht="15.75" x14ac:dyDescent="0.25">
      <c r="A53" s="136"/>
      <c r="B53" s="137" t="s">
        <v>182</v>
      </c>
      <c r="C53" s="138"/>
      <c r="D53" s="139"/>
      <c r="E53" s="69"/>
      <c r="F53" s="140"/>
    </row>
    <row r="54" spans="1:7" s="14" customFormat="1" ht="15.75" x14ac:dyDescent="0.25">
      <c r="A54" s="24" t="s">
        <v>35</v>
      </c>
      <c r="B54" s="12" t="s">
        <v>183</v>
      </c>
      <c r="C54" s="53" t="s">
        <v>39</v>
      </c>
      <c r="D54" s="54">
        <v>176.2</v>
      </c>
      <c r="E54" s="55"/>
      <c r="F54" s="56">
        <f t="shared" ref="F54:F58" si="2">ROUND(D54*E54,2)</f>
        <v>0</v>
      </c>
    </row>
    <row r="55" spans="1:7" s="14" customFormat="1" ht="15.75" x14ac:dyDescent="0.25">
      <c r="A55" s="24" t="s">
        <v>37</v>
      </c>
      <c r="B55" s="12" t="s">
        <v>184</v>
      </c>
      <c r="C55" s="53" t="s">
        <v>39</v>
      </c>
      <c r="D55" s="54">
        <v>176.2</v>
      </c>
      <c r="E55" s="55"/>
      <c r="F55" s="56">
        <f t="shared" si="2"/>
        <v>0</v>
      </c>
    </row>
    <row r="56" spans="1:7" s="14" customFormat="1" ht="31.5" x14ac:dyDescent="0.25">
      <c r="A56" s="24" t="s">
        <v>40</v>
      </c>
      <c r="B56" s="12" t="s">
        <v>185</v>
      </c>
      <c r="C56" s="53" t="s">
        <v>39</v>
      </c>
      <c r="D56" s="54">
        <v>176.2</v>
      </c>
      <c r="E56" s="55"/>
      <c r="F56" s="56">
        <f t="shared" si="2"/>
        <v>0</v>
      </c>
    </row>
    <row r="57" spans="1:7" s="14" customFormat="1" ht="47.25" x14ac:dyDescent="0.25">
      <c r="A57" s="24" t="s">
        <v>42</v>
      </c>
      <c r="B57" s="43" t="s">
        <v>257</v>
      </c>
      <c r="C57" s="53" t="s">
        <v>39</v>
      </c>
      <c r="D57" s="54">
        <v>176.2</v>
      </c>
      <c r="E57" s="55"/>
      <c r="F57" s="56">
        <f t="shared" si="2"/>
        <v>0</v>
      </c>
    </row>
    <row r="58" spans="1:7" s="14" customFormat="1" ht="15.75" x14ac:dyDescent="0.25">
      <c r="A58" s="24" t="s">
        <v>45</v>
      </c>
      <c r="B58" s="12" t="s">
        <v>186</v>
      </c>
      <c r="C58" s="53" t="s">
        <v>49</v>
      </c>
      <c r="D58" s="54">
        <v>82</v>
      </c>
      <c r="E58" s="55"/>
      <c r="F58" s="56">
        <f t="shared" si="2"/>
        <v>0</v>
      </c>
    </row>
    <row r="59" spans="1:7" s="14" customFormat="1" ht="15.75" x14ac:dyDescent="0.25">
      <c r="A59" s="136"/>
      <c r="B59" s="137" t="s">
        <v>187</v>
      </c>
      <c r="C59" s="138"/>
      <c r="D59" s="139"/>
      <c r="E59" s="69"/>
      <c r="F59" s="140"/>
    </row>
    <row r="60" spans="1:7" s="14" customFormat="1" ht="15.75" x14ac:dyDescent="0.25">
      <c r="A60" s="24" t="s">
        <v>47</v>
      </c>
      <c r="B60" s="12" t="s">
        <v>183</v>
      </c>
      <c r="C60" s="53" t="s">
        <v>39</v>
      </c>
      <c r="D60" s="54">
        <v>26</v>
      </c>
      <c r="E60" s="55"/>
      <c r="F60" s="56">
        <f>ROUND(D60*E60,2)</f>
        <v>0</v>
      </c>
    </row>
    <row r="61" spans="1:7" s="14" customFormat="1" ht="15.75" x14ac:dyDescent="0.25">
      <c r="A61" s="24" t="s">
        <v>50</v>
      </c>
      <c r="B61" s="12" t="s">
        <v>188</v>
      </c>
      <c r="C61" s="53" t="s">
        <v>39</v>
      </c>
      <c r="D61" s="54">
        <v>26</v>
      </c>
      <c r="E61" s="55"/>
      <c r="F61" s="56">
        <f>ROUND(D61*E61,2)</f>
        <v>0</v>
      </c>
    </row>
    <row r="62" spans="1:7" s="14" customFormat="1" ht="47.25" x14ac:dyDescent="0.25">
      <c r="A62" s="24" t="s">
        <v>52</v>
      </c>
      <c r="B62" s="75" t="s">
        <v>256</v>
      </c>
      <c r="C62" s="53" t="s">
        <v>39</v>
      </c>
      <c r="D62" s="54">
        <v>26</v>
      </c>
      <c r="E62" s="55"/>
      <c r="F62" s="56">
        <f>ROUND(D62*E62,2)</f>
        <v>0</v>
      </c>
    </row>
    <row r="63" spans="1:7" s="14" customFormat="1" ht="15.75" x14ac:dyDescent="0.25">
      <c r="A63" s="24" t="s">
        <v>54</v>
      </c>
      <c r="B63" s="12" t="s">
        <v>189</v>
      </c>
      <c r="C63" s="53" t="s">
        <v>49</v>
      </c>
      <c r="D63" s="54">
        <v>19.2</v>
      </c>
      <c r="E63" s="55"/>
      <c r="F63" s="66">
        <f>ROUND(D63*E63,2)</f>
        <v>0</v>
      </c>
      <c r="G63" s="146"/>
    </row>
    <row r="64" spans="1:7" s="14" customFormat="1" ht="78.75" x14ac:dyDescent="0.25">
      <c r="A64" s="24" t="s">
        <v>56</v>
      </c>
      <c r="B64" s="25" t="s">
        <v>258</v>
      </c>
      <c r="C64" s="53" t="s">
        <v>39</v>
      </c>
      <c r="D64" s="54">
        <v>14</v>
      </c>
      <c r="E64" s="55"/>
      <c r="F64" s="56">
        <f>ROUND(D64*E64,2)</f>
        <v>0</v>
      </c>
    </row>
    <row r="65" spans="1:7" s="14" customFormat="1" ht="15.75" x14ac:dyDescent="0.25">
      <c r="A65" s="136"/>
      <c r="B65" s="137" t="s">
        <v>255</v>
      </c>
      <c r="C65" s="138"/>
      <c r="D65" s="139"/>
      <c r="E65" s="69"/>
      <c r="F65" s="140"/>
    </row>
    <row r="66" spans="1:7" s="14" customFormat="1" ht="15.75" x14ac:dyDescent="0.25">
      <c r="A66" s="24" t="s">
        <v>58</v>
      </c>
      <c r="B66" s="12" t="s">
        <v>183</v>
      </c>
      <c r="C66" s="53" t="s">
        <v>39</v>
      </c>
      <c r="D66" s="54">
        <f>18.6+13.4</f>
        <v>32</v>
      </c>
      <c r="E66" s="55"/>
      <c r="F66" s="56">
        <f>ROUND(D66*E66,2)</f>
        <v>0</v>
      </c>
    </row>
    <row r="67" spans="1:7" s="14" customFormat="1" ht="15.75" x14ac:dyDescent="0.25">
      <c r="A67" s="24" t="s">
        <v>62</v>
      </c>
      <c r="B67" s="12" t="s">
        <v>188</v>
      </c>
      <c r="C67" s="53" t="s">
        <v>39</v>
      </c>
      <c r="D67" s="54">
        <v>13.4</v>
      </c>
      <c r="E67" s="55"/>
      <c r="F67" s="56">
        <f>ROUND(D67*E67,2)</f>
        <v>0</v>
      </c>
    </row>
    <row r="68" spans="1:7" s="14" customFormat="1" ht="47.25" x14ac:dyDescent="0.25">
      <c r="A68" s="24" t="s">
        <v>64</v>
      </c>
      <c r="B68" s="75" t="s">
        <v>256</v>
      </c>
      <c r="C68" s="53" t="s">
        <v>39</v>
      </c>
      <c r="D68" s="54">
        <v>18.600000000000001</v>
      </c>
      <c r="E68" s="55"/>
      <c r="F68" s="56">
        <f>ROUND(D68*E68,2)</f>
        <v>0</v>
      </c>
    </row>
    <row r="69" spans="1:7" s="14" customFormat="1" ht="47.25" x14ac:dyDescent="0.25">
      <c r="A69" s="24" t="s">
        <v>66</v>
      </c>
      <c r="B69" s="43" t="s">
        <v>257</v>
      </c>
      <c r="C69" s="53" t="s">
        <v>39</v>
      </c>
      <c r="D69" s="54">
        <v>13.4</v>
      </c>
      <c r="E69" s="55"/>
      <c r="F69" s="56">
        <f t="shared" ref="F69" si="3">ROUND(D69*E69,2)</f>
        <v>0</v>
      </c>
    </row>
    <row r="70" spans="1:7" s="14" customFormat="1" ht="15.75" x14ac:dyDescent="0.25">
      <c r="A70" s="24" t="s">
        <v>68</v>
      </c>
      <c r="B70" s="12" t="s">
        <v>189</v>
      </c>
      <c r="C70" s="53" t="s">
        <v>49</v>
      </c>
      <c r="D70" s="54">
        <v>29</v>
      </c>
      <c r="E70" s="55"/>
      <c r="F70" s="66">
        <f>ROUND(D70*E70,2)</f>
        <v>0</v>
      </c>
      <c r="G70" s="146"/>
    </row>
    <row r="71" spans="1:7" s="14" customFormat="1" ht="15.75" x14ac:dyDescent="0.25">
      <c r="A71" s="24"/>
      <c r="B71" s="12"/>
      <c r="C71" s="53"/>
      <c r="D71" s="54"/>
      <c r="E71" s="55"/>
      <c r="F71" s="66"/>
      <c r="G71" s="146"/>
    </row>
    <row r="72" spans="1:7" s="14" customFormat="1" ht="15.75" x14ac:dyDescent="0.25">
      <c r="A72" s="82" t="s">
        <v>93</v>
      </c>
      <c r="B72" s="83" t="s">
        <v>80</v>
      </c>
      <c r="C72" s="72"/>
      <c r="D72" s="73"/>
      <c r="E72" s="88"/>
      <c r="F72" s="89"/>
    </row>
    <row r="73" spans="1:7" s="14" customFormat="1" ht="78.75" x14ac:dyDescent="0.25">
      <c r="A73" s="24"/>
      <c r="B73" s="25" t="s">
        <v>258</v>
      </c>
      <c r="C73" s="53" t="s">
        <v>39</v>
      </c>
      <c r="D73" s="54">
        <v>176.2</v>
      </c>
      <c r="E73" s="55"/>
      <c r="F73" s="56">
        <f>ROUND(D73*E73,2)</f>
        <v>0</v>
      </c>
    </row>
    <row r="74" spans="1:7" s="14" customFormat="1" ht="47.25" x14ac:dyDescent="0.25">
      <c r="A74" s="24"/>
      <c r="B74" s="25" t="s">
        <v>259</v>
      </c>
      <c r="C74" s="53" t="s">
        <v>49</v>
      </c>
      <c r="D74" s="54">
        <v>3</v>
      </c>
      <c r="E74" s="55"/>
      <c r="F74" s="56">
        <f>ROUND(D74*E74,2)</f>
        <v>0</v>
      </c>
    </row>
    <row r="75" spans="1:7" s="14" customFormat="1" ht="15.75" x14ac:dyDescent="0.25">
      <c r="A75" s="24"/>
      <c r="B75" s="25" t="s">
        <v>83</v>
      </c>
      <c r="C75" s="53" t="s">
        <v>34</v>
      </c>
      <c r="D75" s="54">
        <v>1</v>
      </c>
      <c r="E75" s="55"/>
      <c r="F75" s="56">
        <f>ROUND(D75*E75,2)</f>
        <v>0</v>
      </c>
    </row>
    <row r="76" spans="1:7" s="14" customFormat="1" ht="15.75" x14ac:dyDescent="0.25">
      <c r="A76" s="24"/>
      <c r="B76" s="25" t="s">
        <v>260</v>
      </c>
      <c r="C76" s="53" t="s">
        <v>34</v>
      </c>
      <c r="D76" s="54">
        <v>4</v>
      </c>
      <c r="E76" s="55"/>
      <c r="F76" s="56">
        <f>ROUND(D76*E76,2)</f>
        <v>0</v>
      </c>
    </row>
    <row r="77" spans="1:7" s="14" customFormat="1" ht="15.75" x14ac:dyDescent="0.25">
      <c r="A77" s="12"/>
      <c r="B77" s="12"/>
      <c r="C77" s="51"/>
      <c r="D77" s="26"/>
      <c r="E77" s="13"/>
      <c r="F77" s="27"/>
    </row>
    <row r="78" spans="1:7" s="14" customFormat="1" ht="15.75" x14ac:dyDescent="0.25">
      <c r="A78" s="24"/>
      <c r="B78" s="113" t="s">
        <v>100</v>
      </c>
      <c r="C78" s="99"/>
      <c r="D78" s="100"/>
      <c r="E78" s="101"/>
      <c r="F78" s="102">
        <f>ROUND(SUM(F44:F77),2)</f>
        <v>0</v>
      </c>
    </row>
    <row r="79" spans="1:7" s="14" customFormat="1" ht="15.75" x14ac:dyDescent="0.25">
      <c r="A79" s="24"/>
      <c r="B79" s="24"/>
      <c r="C79" s="24"/>
      <c r="D79" s="24"/>
      <c r="E79" s="24"/>
      <c r="F79" s="24"/>
      <c r="G79" s="24"/>
    </row>
    <row r="80" spans="1:7" s="14" customFormat="1" ht="21" x14ac:dyDescent="0.35">
      <c r="A80" s="76" t="s">
        <v>101</v>
      </c>
      <c r="B80" s="108" t="s">
        <v>102</v>
      </c>
      <c r="C80" s="90"/>
      <c r="D80" s="91"/>
      <c r="E80" s="92"/>
      <c r="F80" s="93"/>
    </row>
    <row r="81" spans="1:6" s="44" customFormat="1" ht="21" x14ac:dyDescent="0.35">
      <c r="A81" s="94"/>
      <c r="B81" s="114"/>
      <c r="C81" s="95"/>
      <c r="D81" s="96"/>
      <c r="E81" s="97"/>
      <c r="F81" s="2"/>
    </row>
    <row r="82" spans="1:6" s="14" customFormat="1" ht="15.75" x14ac:dyDescent="0.25">
      <c r="A82" s="71" t="s">
        <v>238</v>
      </c>
      <c r="B82" s="145" t="s">
        <v>160</v>
      </c>
      <c r="C82" s="72"/>
      <c r="D82" s="73"/>
      <c r="E82" s="88"/>
      <c r="F82" s="89"/>
    </row>
    <row r="83" spans="1:6" s="14" customFormat="1" ht="15.75" x14ac:dyDescent="0.25">
      <c r="A83" s="142"/>
      <c r="B83" s="141" t="s">
        <v>161</v>
      </c>
      <c r="C83" s="67"/>
      <c r="D83" s="68"/>
      <c r="E83" s="143"/>
      <c r="F83" s="144"/>
    </row>
    <row r="84" spans="1:6" s="14" customFormat="1" ht="15.75" x14ac:dyDescent="0.25">
      <c r="A84" s="24" t="s">
        <v>19</v>
      </c>
      <c r="B84" s="31" t="s">
        <v>162</v>
      </c>
      <c r="C84" s="53" t="s">
        <v>49</v>
      </c>
      <c r="D84" s="54">
        <v>28</v>
      </c>
      <c r="E84" s="55"/>
      <c r="F84" s="56">
        <f>ROUND(D84*E84,2)</f>
        <v>0</v>
      </c>
    </row>
    <row r="85" spans="1:6" s="14" customFormat="1" ht="31.5" x14ac:dyDescent="0.25">
      <c r="A85" s="24" t="s">
        <v>24</v>
      </c>
      <c r="B85" s="75" t="s">
        <v>254</v>
      </c>
      <c r="C85" s="53" t="s">
        <v>34</v>
      </c>
      <c r="D85" s="54">
        <v>2</v>
      </c>
      <c r="E85" s="55"/>
      <c r="F85" s="56">
        <f>ROUND(D85*E85,2)</f>
        <v>0</v>
      </c>
    </row>
    <row r="86" spans="1:6" s="14" customFormat="1" ht="15.75" x14ac:dyDescent="0.25">
      <c r="A86" s="24" t="s">
        <v>26</v>
      </c>
      <c r="B86" s="31" t="s">
        <v>163</v>
      </c>
      <c r="C86" s="53" t="s">
        <v>21</v>
      </c>
      <c r="D86" s="54">
        <v>10</v>
      </c>
      <c r="E86" s="55"/>
      <c r="F86" s="56">
        <f>ROUND(D86*E86,2)</f>
        <v>0</v>
      </c>
    </row>
    <row r="87" spans="1:6" s="14" customFormat="1" ht="15.75" x14ac:dyDescent="0.25">
      <c r="A87" s="24" t="s">
        <v>28</v>
      </c>
      <c r="B87" s="31" t="s">
        <v>164</v>
      </c>
      <c r="C87" s="53" t="s">
        <v>34</v>
      </c>
      <c r="D87" s="54">
        <v>10</v>
      </c>
      <c r="E87" s="55"/>
      <c r="F87" s="56">
        <f>ROUND(D87*E87,2)</f>
        <v>0</v>
      </c>
    </row>
    <row r="88" spans="1:6" s="14" customFormat="1" ht="15.75" x14ac:dyDescent="0.25">
      <c r="A88" s="24" t="s">
        <v>30</v>
      </c>
      <c r="B88" s="31" t="s">
        <v>165</v>
      </c>
      <c r="C88" s="53" t="s">
        <v>21</v>
      </c>
      <c r="D88" s="54">
        <v>1</v>
      </c>
      <c r="E88" s="55"/>
      <c r="F88" s="56">
        <f>ROUND(D88*E88,2)</f>
        <v>0</v>
      </c>
    </row>
    <row r="89" spans="1:6" s="14" customFormat="1" ht="15.75" x14ac:dyDescent="0.25">
      <c r="A89" s="137"/>
      <c r="B89" s="141" t="s">
        <v>166</v>
      </c>
      <c r="C89" s="67"/>
      <c r="D89" s="68"/>
      <c r="E89" s="69"/>
      <c r="F89" s="70"/>
    </row>
    <row r="90" spans="1:6" s="14" customFormat="1" ht="15.75" x14ac:dyDescent="0.25">
      <c r="A90" s="24" t="s">
        <v>32</v>
      </c>
      <c r="B90" s="31" t="s">
        <v>167</v>
      </c>
      <c r="C90" s="53" t="s">
        <v>21</v>
      </c>
      <c r="D90" s="54">
        <v>1</v>
      </c>
      <c r="E90" s="55"/>
      <c r="F90" s="56">
        <f t="shared" ref="F90:F95" si="4">ROUND(D90*E90,2)</f>
        <v>0</v>
      </c>
    </row>
    <row r="91" spans="1:6" s="14" customFormat="1" ht="15.75" x14ac:dyDescent="0.25">
      <c r="A91" s="24" t="s">
        <v>35</v>
      </c>
      <c r="B91" s="31" t="s">
        <v>168</v>
      </c>
      <c r="C91" s="53" t="s">
        <v>21</v>
      </c>
      <c r="D91" s="54">
        <v>1</v>
      </c>
      <c r="E91" s="55"/>
      <c r="F91" s="56">
        <f t="shared" si="4"/>
        <v>0</v>
      </c>
    </row>
    <row r="92" spans="1:6" s="14" customFormat="1" ht="15.75" x14ac:dyDescent="0.25">
      <c r="A92" s="24" t="s">
        <v>37</v>
      </c>
      <c r="B92" s="31" t="s">
        <v>169</v>
      </c>
      <c r="C92" s="53" t="s">
        <v>21</v>
      </c>
      <c r="D92" s="54">
        <v>1</v>
      </c>
      <c r="E92" s="55"/>
      <c r="F92" s="56">
        <f t="shared" si="4"/>
        <v>0</v>
      </c>
    </row>
    <row r="93" spans="1:6" s="14" customFormat="1" ht="15.75" x14ac:dyDescent="0.25">
      <c r="A93" s="24" t="s">
        <v>40</v>
      </c>
      <c r="B93" s="31" t="s">
        <v>170</v>
      </c>
      <c r="C93" s="53" t="s">
        <v>21</v>
      </c>
      <c r="D93" s="54">
        <v>10</v>
      </c>
      <c r="E93" s="55"/>
      <c r="F93" s="56">
        <f t="shared" si="4"/>
        <v>0</v>
      </c>
    </row>
    <row r="94" spans="1:6" s="14" customFormat="1" ht="15.75" x14ac:dyDescent="0.25">
      <c r="A94" s="24" t="s">
        <v>42</v>
      </c>
      <c r="B94" s="31" t="s">
        <v>171</v>
      </c>
      <c r="C94" s="53" t="s">
        <v>21</v>
      </c>
      <c r="D94" s="54">
        <v>2</v>
      </c>
      <c r="E94" s="55"/>
      <c r="F94" s="56">
        <f t="shared" si="4"/>
        <v>0</v>
      </c>
    </row>
    <row r="95" spans="1:6" s="14" customFormat="1" ht="15.75" x14ac:dyDescent="0.25">
      <c r="A95" s="24" t="s">
        <v>45</v>
      </c>
      <c r="B95" s="31" t="s">
        <v>172</v>
      </c>
      <c r="C95" s="53" t="s">
        <v>21</v>
      </c>
      <c r="D95" s="54">
        <v>1</v>
      </c>
      <c r="E95" s="55"/>
      <c r="F95" s="61">
        <f t="shared" si="4"/>
        <v>0</v>
      </c>
    </row>
    <row r="96" spans="1:6" s="14" customFormat="1" ht="15.75" x14ac:dyDescent="0.25">
      <c r="A96" s="24"/>
      <c r="B96" s="113" t="s">
        <v>131</v>
      </c>
      <c r="C96" s="99"/>
      <c r="D96" s="100"/>
      <c r="E96" s="101"/>
      <c r="F96" s="102">
        <f>ROUND(SUM(F83:F95),2)</f>
        <v>0</v>
      </c>
    </row>
    <row r="97" spans="1:7" s="14" customFormat="1" ht="15.75" x14ac:dyDescent="0.25">
      <c r="A97" s="24"/>
      <c r="B97" s="24"/>
      <c r="C97" s="24"/>
      <c r="D97" s="24"/>
      <c r="E97" s="24"/>
      <c r="F97" s="24"/>
      <c r="G97" s="24"/>
    </row>
    <row r="98" spans="1:7" s="14" customFormat="1" ht="21" x14ac:dyDescent="0.35">
      <c r="A98" s="76" t="s">
        <v>146</v>
      </c>
      <c r="B98" s="108" t="s">
        <v>147</v>
      </c>
      <c r="C98" s="90"/>
      <c r="D98" s="91"/>
      <c r="E98" s="92"/>
      <c r="F98" s="93"/>
    </row>
    <row r="99" spans="1:7" s="44" customFormat="1" ht="21" x14ac:dyDescent="0.35">
      <c r="A99" s="94"/>
      <c r="B99" s="114"/>
      <c r="C99" s="95"/>
      <c r="D99" s="96"/>
      <c r="E99" s="97"/>
      <c r="F99" s="2"/>
    </row>
    <row r="100" spans="1:7" s="14" customFormat="1" ht="15.75" x14ac:dyDescent="0.25">
      <c r="A100" s="82" t="s">
        <v>148</v>
      </c>
      <c r="B100" s="110" t="s">
        <v>149</v>
      </c>
      <c r="C100" s="72"/>
      <c r="D100" s="73"/>
      <c r="E100" s="88"/>
      <c r="F100" s="89"/>
    </row>
    <row r="101" spans="1:7" s="14" customFormat="1" ht="31.5" x14ac:dyDescent="0.25">
      <c r="A101" s="24" t="s">
        <v>19</v>
      </c>
      <c r="B101" s="117" t="s">
        <v>150</v>
      </c>
      <c r="C101" s="53" t="s">
        <v>39</v>
      </c>
      <c r="D101" s="54">
        <f>176.2+26+32</f>
        <v>234.2</v>
      </c>
      <c r="E101" s="74"/>
      <c r="F101" s="56">
        <f>ROUND(D101*E101,2)</f>
        <v>0</v>
      </c>
    </row>
    <row r="102" spans="1:7" s="14" customFormat="1" ht="15.75" x14ac:dyDescent="0.25">
      <c r="A102" s="24"/>
      <c r="B102" s="113" t="s">
        <v>201</v>
      </c>
      <c r="C102" s="99"/>
      <c r="D102" s="100"/>
      <c r="E102" s="101"/>
      <c r="F102" s="102">
        <f>ROUND(SUM(F101),2)</f>
        <v>0</v>
      </c>
    </row>
    <row r="103" spans="1:7" s="14" customFormat="1" ht="15.75" x14ac:dyDescent="0.25">
      <c r="A103" s="24"/>
      <c r="B103" s="109"/>
      <c r="C103" s="62"/>
      <c r="D103" s="63"/>
      <c r="E103" s="64"/>
      <c r="F103" s="65"/>
      <c r="G103" s="44"/>
    </row>
    <row r="104" spans="1:7" s="14" customFormat="1" ht="15.75" x14ac:dyDescent="0.25">
      <c r="A104" s="12"/>
      <c r="B104" s="12"/>
      <c r="C104" s="51"/>
      <c r="D104" s="26"/>
      <c r="E104" s="13"/>
      <c r="F104" s="27"/>
    </row>
    <row r="105" spans="1:7" s="14" customFormat="1" ht="21" x14ac:dyDescent="0.35">
      <c r="A105" s="24"/>
      <c r="B105" s="109"/>
      <c r="C105" s="62"/>
      <c r="D105" s="63"/>
      <c r="E105" s="103" t="s">
        <v>181</v>
      </c>
      <c r="F105" s="104">
        <f>ROUND(SUM(F96+F78+F37+F102),2)</f>
        <v>0</v>
      </c>
      <c r="G105" s="147">
        <f>F105-(SUM(F20:F103)/2)</f>
        <v>0</v>
      </c>
    </row>
  </sheetData>
  <pageMargins left="0.70866141732283472" right="0.70866141732283472" top="0.74803149606299213" bottom="0.74803149606299213" header="0.31496062992125984" footer="0.31496062992125984"/>
  <pageSetup paperSize="9" scale="68" orientation="portrait" r:id="rId1"/>
  <headerFooter>
    <oddHeader>&amp;L&amp;G&amp;RIJS - Prenova, A - Glavna stavba</oddHeader>
    <oddFooter>&amp;C&amp;P od &amp;N&amp;R&amp;A</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Delovni listi</vt:lpstr>
      </vt:variant>
      <vt:variant>
        <vt:i4>4</vt:i4>
      </vt:variant>
      <vt:variant>
        <vt:lpstr>Imenovani obsegi</vt:lpstr>
      </vt:variant>
      <vt:variant>
        <vt:i4>4</vt:i4>
      </vt:variant>
    </vt:vector>
  </HeadingPairs>
  <TitlesOfParts>
    <vt:vector size="8" baseType="lpstr">
      <vt:lpstr>Rekapitulacija</vt:lpstr>
      <vt:lpstr>SKLOP I. - Sanitarije K</vt:lpstr>
      <vt:lpstr>SKLOP II. - Sanitarije P</vt:lpstr>
      <vt:lpstr>SKLOP III. - Del hodnika K</vt:lpstr>
      <vt:lpstr>Rekapitulacija!Področje_tiskanja</vt:lpstr>
      <vt:lpstr>'SKLOP I. - Sanitarije K'!Področje_tiskanja</vt:lpstr>
      <vt:lpstr>'SKLOP II. - Sanitarije P'!Področje_tiskanja</vt:lpstr>
      <vt:lpstr>'SKLOP III. - Del hodnika K'!Področje_tiskanja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Aleš Cesar</dc:creator>
  <cp:lastModifiedBy>Samo Rajković</cp:lastModifiedBy>
  <cp:lastPrinted>2019-08-07T11:32:05Z</cp:lastPrinted>
  <dcterms:created xsi:type="dcterms:W3CDTF">2019-08-05T10:42:37Z</dcterms:created>
  <dcterms:modified xsi:type="dcterms:W3CDTF">2019-08-09T13:32:28Z</dcterms:modified>
</cp:coreProperties>
</file>